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 firstSheet="1" activeTab="1"/>
  </bookViews>
  <sheets>
    <sheet name="за 1мес." sheetId="8" r:id="rId1"/>
    <sheet name="за 3 квартал 2016г." sheetId="3" r:id="rId2"/>
  </sheets>
  <definedNames>
    <definedName name="_xlnm.Print_Titles" localSheetId="0">'за 1мес.'!$4:$7</definedName>
  </definedNames>
  <calcPr calcId="145621"/>
</workbook>
</file>

<file path=xl/calcChain.xml><?xml version="1.0" encoding="utf-8"?>
<calcChain xmlns="http://schemas.openxmlformats.org/spreadsheetml/2006/main">
  <c r="O36" i="3" l="1"/>
  <c r="O28" i="3"/>
  <c r="O26" i="3"/>
  <c r="O19" i="3"/>
  <c r="H32" i="3"/>
  <c r="H33" i="3"/>
  <c r="H16" i="3"/>
  <c r="H23" i="3"/>
  <c r="H24" i="3"/>
  <c r="H9" i="3"/>
  <c r="D51" i="3"/>
  <c r="D49" i="3"/>
  <c r="D47" i="3"/>
  <c r="D42" i="3"/>
  <c r="G42" i="3" s="1"/>
  <c r="D39" i="3"/>
  <c r="D34" i="3"/>
  <c r="D32" i="3"/>
  <c r="G32" i="3" s="1"/>
  <c r="D27" i="3"/>
  <c r="D20" i="3"/>
  <c r="D17" i="3"/>
  <c r="D9" i="3"/>
  <c r="G9" i="3" s="1"/>
  <c r="E20" i="3"/>
  <c r="E17" i="3"/>
  <c r="E9" i="3"/>
  <c r="P52" i="3"/>
  <c r="N52" i="3"/>
  <c r="M52" i="3"/>
  <c r="G52" i="3"/>
  <c r="Q52" i="3" s="1"/>
  <c r="F52" i="3"/>
  <c r="L51" i="3"/>
  <c r="M51" i="3" s="1"/>
  <c r="K51" i="3"/>
  <c r="J51" i="3"/>
  <c r="E51" i="3"/>
  <c r="C51" i="3"/>
  <c r="P50" i="3"/>
  <c r="N50" i="3"/>
  <c r="M50" i="3"/>
  <c r="G50" i="3"/>
  <c r="Q50" i="3" s="1"/>
  <c r="F50" i="3"/>
  <c r="L49" i="3"/>
  <c r="K49" i="3"/>
  <c r="J49" i="3"/>
  <c r="G49" i="3"/>
  <c r="E49" i="3"/>
  <c r="F49" i="3" s="1"/>
  <c r="C49" i="3"/>
  <c r="P48" i="3"/>
  <c r="N48" i="3"/>
  <c r="M48" i="3"/>
  <c r="G48" i="3"/>
  <c r="F48" i="3"/>
  <c r="N47" i="3"/>
  <c r="L47" i="3"/>
  <c r="M47" i="3" s="1"/>
  <c r="K47" i="3"/>
  <c r="J47" i="3"/>
  <c r="J8" i="3" s="1"/>
  <c r="E47" i="3"/>
  <c r="C47" i="3"/>
  <c r="Q46" i="3"/>
  <c r="P46" i="3"/>
  <c r="N46" i="3"/>
  <c r="M46" i="3"/>
  <c r="G46" i="3"/>
  <c r="F46" i="3"/>
  <c r="P45" i="3"/>
  <c r="N45" i="3"/>
  <c r="M45" i="3"/>
  <c r="G45" i="3"/>
  <c r="Q45" i="3" s="1"/>
  <c r="F45" i="3"/>
  <c r="P44" i="3"/>
  <c r="N44" i="3"/>
  <c r="M44" i="3"/>
  <c r="G44" i="3"/>
  <c r="Q44" i="3" s="1"/>
  <c r="F44" i="3"/>
  <c r="P43" i="3"/>
  <c r="N43" i="3"/>
  <c r="M43" i="3"/>
  <c r="G43" i="3"/>
  <c r="F43" i="3"/>
  <c r="L42" i="3"/>
  <c r="N42" i="3" s="1"/>
  <c r="K42" i="3"/>
  <c r="J42" i="3"/>
  <c r="F42" i="3"/>
  <c r="E42" i="3"/>
  <c r="C42" i="3"/>
  <c r="P41" i="3"/>
  <c r="N41" i="3"/>
  <c r="M41" i="3"/>
  <c r="G41" i="3"/>
  <c r="Q41" i="3" s="1"/>
  <c r="F41" i="3"/>
  <c r="P40" i="3"/>
  <c r="N40" i="3"/>
  <c r="M40" i="3"/>
  <c r="G40" i="3"/>
  <c r="F40" i="3"/>
  <c r="L39" i="3"/>
  <c r="K39" i="3"/>
  <c r="J39" i="3"/>
  <c r="E39" i="3"/>
  <c r="F39" i="3" s="1"/>
  <c r="C39" i="3"/>
  <c r="P38" i="3"/>
  <c r="N38" i="3"/>
  <c r="M38" i="3"/>
  <c r="G38" i="3"/>
  <c r="Q38" i="3" s="1"/>
  <c r="F38" i="3"/>
  <c r="N37" i="3"/>
  <c r="M37" i="3"/>
  <c r="G37" i="3"/>
  <c r="Q37" i="3" s="1"/>
  <c r="F37" i="3"/>
  <c r="P36" i="3"/>
  <c r="N36" i="3"/>
  <c r="M36" i="3"/>
  <c r="G36" i="3"/>
  <c r="Q36" i="3" s="1"/>
  <c r="F36" i="3"/>
  <c r="P35" i="3"/>
  <c r="N35" i="3"/>
  <c r="M35" i="3"/>
  <c r="G35" i="3"/>
  <c r="F35" i="3"/>
  <c r="L34" i="3"/>
  <c r="K34" i="3"/>
  <c r="J34" i="3"/>
  <c r="E34" i="3"/>
  <c r="G34" i="3" s="1"/>
  <c r="C34" i="3"/>
  <c r="Q33" i="3"/>
  <c r="N33" i="3"/>
  <c r="M33" i="3"/>
  <c r="G33" i="3"/>
  <c r="F33" i="3"/>
  <c r="L32" i="3"/>
  <c r="N32" i="3" s="1"/>
  <c r="K32" i="3"/>
  <c r="J32" i="3"/>
  <c r="F32" i="3"/>
  <c r="E32" i="3"/>
  <c r="C32" i="3"/>
  <c r="P31" i="3"/>
  <c r="N31" i="3"/>
  <c r="M31" i="3"/>
  <c r="G31" i="3"/>
  <c r="F31" i="3"/>
  <c r="P30" i="3"/>
  <c r="N30" i="3"/>
  <c r="M30" i="3"/>
  <c r="G30" i="3"/>
  <c r="Q30" i="3" s="1"/>
  <c r="F30" i="3"/>
  <c r="P29" i="3"/>
  <c r="N29" i="3"/>
  <c r="M29" i="3"/>
  <c r="G29" i="3"/>
  <c r="Q29" i="3" s="1"/>
  <c r="F29" i="3"/>
  <c r="P28" i="3"/>
  <c r="N28" i="3"/>
  <c r="M28" i="3"/>
  <c r="G28" i="3"/>
  <c r="F28" i="3"/>
  <c r="L27" i="3"/>
  <c r="K27" i="3"/>
  <c r="J27" i="3"/>
  <c r="E27" i="3"/>
  <c r="F27" i="3" s="1"/>
  <c r="C27" i="3"/>
  <c r="P26" i="3"/>
  <c r="N26" i="3"/>
  <c r="M26" i="3"/>
  <c r="G26" i="3"/>
  <c r="Q26" i="3" s="1"/>
  <c r="F26" i="3"/>
  <c r="P25" i="3"/>
  <c r="N25" i="3"/>
  <c r="M25" i="3"/>
  <c r="G25" i="3"/>
  <c r="Q25" i="3" s="1"/>
  <c r="F25" i="3"/>
  <c r="P24" i="3"/>
  <c r="N24" i="3"/>
  <c r="M24" i="3"/>
  <c r="G24" i="3"/>
  <c r="F24" i="3"/>
  <c r="Q23" i="3"/>
  <c r="P23" i="3"/>
  <c r="N23" i="3"/>
  <c r="M23" i="3"/>
  <c r="G23" i="3"/>
  <c r="F23" i="3"/>
  <c r="P22" i="3"/>
  <c r="N22" i="3"/>
  <c r="M22" i="3"/>
  <c r="G22" i="3"/>
  <c r="Q22" i="3" s="1"/>
  <c r="F22" i="3"/>
  <c r="N21" i="3"/>
  <c r="M21" i="3"/>
  <c r="G21" i="3"/>
  <c r="Q21" i="3" s="1"/>
  <c r="F21" i="3"/>
  <c r="L20" i="3"/>
  <c r="K20" i="3"/>
  <c r="J20" i="3"/>
  <c r="G20" i="3"/>
  <c r="F20" i="3"/>
  <c r="C20" i="3"/>
  <c r="P19" i="3"/>
  <c r="N19" i="3"/>
  <c r="M19" i="3"/>
  <c r="G19" i="3"/>
  <c r="Q19" i="3" s="1"/>
  <c r="F19" i="3"/>
  <c r="P18" i="3"/>
  <c r="N18" i="3"/>
  <c r="M18" i="3"/>
  <c r="G18" i="3"/>
  <c r="Q18" i="3" s="1"/>
  <c r="F18" i="3"/>
  <c r="L17" i="3"/>
  <c r="K17" i="3"/>
  <c r="J17" i="3"/>
  <c r="G17" i="3"/>
  <c r="F17" i="3"/>
  <c r="C17" i="3"/>
  <c r="P16" i="3"/>
  <c r="N16" i="3"/>
  <c r="M16" i="3"/>
  <c r="G16" i="3"/>
  <c r="Q16" i="3" s="1"/>
  <c r="F16" i="3"/>
  <c r="Q15" i="3"/>
  <c r="N15" i="3"/>
  <c r="M15" i="3"/>
  <c r="G15" i="3"/>
  <c r="F15" i="3"/>
  <c r="P14" i="3"/>
  <c r="N14" i="3"/>
  <c r="M14" i="3"/>
  <c r="G14" i="3"/>
  <c r="F14" i="3"/>
  <c r="G13" i="3"/>
  <c r="Q13" i="3" s="1"/>
  <c r="F13" i="3"/>
  <c r="P12" i="3"/>
  <c r="N12" i="3"/>
  <c r="M12" i="3"/>
  <c r="G12" i="3"/>
  <c r="F12" i="3"/>
  <c r="P11" i="3"/>
  <c r="N11" i="3"/>
  <c r="M11" i="3"/>
  <c r="G11" i="3"/>
  <c r="F11" i="3"/>
  <c r="P10" i="3"/>
  <c r="N10" i="3"/>
  <c r="M10" i="3"/>
  <c r="G10" i="3"/>
  <c r="Q10" i="3" s="1"/>
  <c r="F10" i="3"/>
  <c r="L9" i="3"/>
  <c r="M9" i="3" s="1"/>
  <c r="K9" i="3"/>
  <c r="J9" i="3"/>
  <c r="C9" i="3"/>
  <c r="C8" i="3"/>
  <c r="O38" i="8"/>
  <c r="P52" i="8"/>
  <c r="N52" i="8"/>
  <c r="M52" i="8"/>
  <c r="G52" i="8"/>
  <c r="Q52" i="8" s="1"/>
  <c r="F52" i="8"/>
  <c r="L51" i="8"/>
  <c r="K51" i="8"/>
  <c r="J51" i="8"/>
  <c r="E51" i="8"/>
  <c r="D51" i="8"/>
  <c r="C51" i="8"/>
  <c r="P50" i="8"/>
  <c r="N50" i="8"/>
  <c r="M50" i="8"/>
  <c r="G50" i="8"/>
  <c r="Q50" i="8" s="1"/>
  <c r="F50" i="8"/>
  <c r="L49" i="8"/>
  <c r="K49" i="8"/>
  <c r="J49" i="8"/>
  <c r="E49" i="8"/>
  <c r="G49" i="8" s="1"/>
  <c r="D49" i="8"/>
  <c r="C49" i="8"/>
  <c r="P48" i="8"/>
  <c r="N48" i="8"/>
  <c r="M48" i="8"/>
  <c r="G48" i="8"/>
  <c r="F48" i="8"/>
  <c r="L47" i="8"/>
  <c r="M47" i="8" s="1"/>
  <c r="K47" i="8"/>
  <c r="J47" i="8"/>
  <c r="E47" i="8"/>
  <c r="G47" i="8" s="1"/>
  <c r="D47" i="8"/>
  <c r="C47" i="8"/>
  <c r="N46" i="8"/>
  <c r="M46" i="8"/>
  <c r="G46" i="8"/>
  <c r="Q46" i="8" s="1"/>
  <c r="F46" i="8"/>
  <c r="P45" i="8"/>
  <c r="N45" i="8"/>
  <c r="M45" i="8"/>
  <c r="G45" i="8"/>
  <c r="F45" i="8"/>
  <c r="P44" i="8"/>
  <c r="N44" i="8"/>
  <c r="M44" i="8"/>
  <c r="G44" i="8"/>
  <c r="F44" i="8"/>
  <c r="P43" i="8"/>
  <c r="N43" i="8"/>
  <c r="M43" i="8"/>
  <c r="G43" i="8"/>
  <c r="Q43" i="8" s="1"/>
  <c r="F43" i="8"/>
  <c r="L42" i="8"/>
  <c r="N42" i="8" s="1"/>
  <c r="K42" i="8"/>
  <c r="J42" i="8"/>
  <c r="E42" i="8"/>
  <c r="D42" i="8"/>
  <c r="C42" i="8"/>
  <c r="P41" i="8"/>
  <c r="N41" i="8"/>
  <c r="M41" i="8"/>
  <c r="G41" i="8"/>
  <c r="F41" i="8"/>
  <c r="P40" i="8"/>
  <c r="N40" i="8"/>
  <c r="M40" i="8"/>
  <c r="G40" i="8"/>
  <c r="Q40" i="8" s="1"/>
  <c r="F40" i="8"/>
  <c r="L39" i="8"/>
  <c r="K39" i="8"/>
  <c r="J39" i="8"/>
  <c r="E39" i="8"/>
  <c r="D39" i="8"/>
  <c r="C39" i="8"/>
  <c r="P38" i="8"/>
  <c r="N38" i="8"/>
  <c r="M38" i="8"/>
  <c r="G38" i="8"/>
  <c r="F38" i="8"/>
  <c r="N37" i="8"/>
  <c r="M37" i="8"/>
  <c r="G37" i="8"/>
  <c r="F37" i="8"/>
  <c r="P36" i="8"/>
  <c r="N36" i="8"/>
  <c r="M36" i="8"/>
  <c r="G36" i="8"/>
  <c r="Q36" i="8" s="1"/>
  <c r="F36" i="8"/>
  <c r="P35" i="8"/>
  <c r="N35" i="8"/>
  <c r="M35" i="8"/>
  <c r="G35" i="8"/>
  <c r="Q35" i="8" s="1"/>
  <c r="F35" i="8"/>
  <c r="L34" i="8"/>
  <c r="K34" i="8"/>
  <c r="J34" i="8"/>
  <c r="E34" i="8"/>
  <c r="D34" i="8"/>
  <c r="C34" i="8"/>
  <c r="N33" i="8"/>
  <c r="M33" i="8"/>
  <c r="G33" i="8"/>
  <c r="F33" i="8"/>
  <c r="L32" i="8"/>
  <c r="K32" i="8"/>
  <c r="J32" i="8"/>
  <c r="E32" i="8"/>
  <c r="D32" i="8"/>
  <c r="C32" i="8"/>
  <c r="P31" i="8"/>
  <c r="N31" i="8"/>
  <c r="M31" i="8"/>
  <c r="G31" i="8"/>
  <c r="F31" i="8"/>
  <c r="P30" i="8"/>
  <c r="N30" i="8"/>
  <c r="M30" i="8"/>
  <c r="G30" i="8"/>
  <c r="F30" i="8"/>
  <c r="P29" i="8"/>
  <c r="N29" i="8"/>
  <c r="M29" i="8"/>
  <c r="G29" i="8"/>
  <c r="Q29" i="8" s="1"/>
  <c r="F29" i="8"/>
  <c r="N28" i="8"/>
  <c r="M28" i="8"/>
  <c r="G28" i="8"/>
  <c r="Q28" i="8" s="1"/>
  <c r="F28" i="8"/>
  <c r="L27" i="8"/>
  <c r="K27" i="8"/>
  <c r="J27" i="8"/>
  <c r="E27" i="8"/>
  <c r="D27" i="8"/>
  <c r="C27" i="8"/>
  <c r="P26" i="8"/>
  <c r="N26" i="8"/>
  <c r="M26" i="8"/>
  <c r="G26" i="8"/>
  <c r="F26" i="8"/>
  <c r="P25" i="8"/>
  <c r="N25" i="8"/>
  <c r="M25" i="8"/>
  <c r="G25" i="8"/>
  <c r="Q25" i="8" s="1"/>
  <c r="F25" i="8"/>
  <c r="P24" i="8"/>
  <c r="N24" i="8"/>
  <c r="M24" i="8"/>
  <c r="G24" i="8"/>
  <c r="Q24" i="8" s="1"/>
  <c r="F24" i="8"/>
  <c r="P23" i="8"/>
  <c r="N23" i="8"/>
  <c r="M23" i="8"/>
  <c r="G23" i="8"/>
  <c r="F23" i="8"/>
  <c r="P22" i="8"/>
  <c r="N22" i="8"/>
  <c r="M22" i="8"/>
  <c r="G22" i="8"/>
  <c r="F22" i="8"/>
  <c r="N21" i="8"/>
  <c r="M21" i="8"/>
  <c r="G21" i="8"/>
  <c r="F21" i="8"/>
  <c r="L20" i="8"/>
  <c r="M20" i="8" s="1"/>
  <c r="K20" i="8"/>
  <c r="J20" i="8"/>
  <c r="E20" i="8"/>
  <c r="D20" i="8"/>
  <c r="C20" i="8"/>
  <c r="P19" i="8"/>
  <c r="N19" i="8"/>
  <c r="M19" i="8"/>
  <c r="G19" i="8"/>
  <c r="F19" i="8"/>
  <c r="P18" i="8"/>
  <c r="N18" i="8"/>
  <c r="M18" i="8"/>
  <c r="G18" i="8"/>
  <c r="F18" i="8"/>
  <c r="L17" i="8"/>
  <c r="K17" i="8"/>
  <c r="J17" i="8"/>
  <c r="E17" i="8"/>
  <c r="E8" i="8" s="1"/>
  <c r="D17" i="8"/>
  <c r="C17" i="8"/>
  <c r="P16" i="8"/>
  <c r="N16" i="8"/>
  <c r="M16" i="8"/>
  <c r="G16" i="8"/>
  <c r="F16" i="8"/>
  <c r="N15" i="8"/>
  <c r="M15" i="8"/>
  <c r="G15" i="8"/>
  <c r="F15" i="8"/>
  <c r="P14" i="8"/>
  <c r="N14" i="8"/>
  <c r="M14" i="8"/>
  <c r="G14" i="8"/>
  <c r="F14" i="8"/>
  <c r="Q13" i="8"/>
  <c r="G13" i="8"/>
  <c r="F13" i="8"/>
  <c r="P12" i="8"/>
  <c r="N12" i="8"/>
  <c r="M12" i="8"/>
  <c r="G12" i="8"/>
  <c r="F12" i="8"/>
  <c r="P11" i="8"/>
  <c r="N11" i="8"/>
  <c r="M11" i="8"/>
  <c r="G11" i="8"/>
  <c r="Q11" i="8" s="1"/>
  <c r="F11" i="8"/>
  <c r="P10" i="8"/>
  <c r="N10" i="8"/>
  <c r="M10" i="8"/>
  <c r="G10" i="8"/>
  <c r="Q10" i="8" s="1"/>
  <c r="F10" i="8"/>
  <c r="L9" i="8"/>
  <c r="K9" i="8"/>
  <c r="J9" i="8"/>
  <c r="E9" i="8"/>
  <c r="D9" i="8"/>
  <c r="C9" i="8"/>
  <c r="C8" i="8" s="1"/>
  <c r="L8" i="8"/>
  <c r="O45" i="8" s="1"/>
  <c r="N51" i="3" l="1"/>
  <c r="Q43" i="3"/>
  <c r="Q31" i="3"/>
  <c r="N9" i="3"/>
  <c r="Q11" i="3"/>
  <c r="P9" i="3"/>
  <c r="Q48" i="3"/>
  <c r="Q40" i="3"/>
  <c r="N34" i="3"/>
  <c r="Q34" i="3" s="1"/>
  <c r="Q35" i="3"/>
  <c r="Q28" i="3"/>
  <c r="Q24" i="3"/>
  <c r="N20" i="3"/>
  <c r="Q14" i="3"/>
  <c r="Q9" i="3"/>
  <c r="Q12" i="3"/>
  <c r="K8" i="3"/>
  <c r="D8" i="3"/>
  <c r="G39" i="3"/>
  <c r="F34" i="3"/>
  <c r="G27" i="3"/>
  <c r="Q42" i="3"/>
  <c r="Q20" i="3"/>
  <c r="Q32" i="3"/>
  <c r="P17" i="3"/>
  <c r="P27" i="3"/>
  <c r="M49" i="3"/>
  <c r="F51" i="3"/>
  <c r="E8" i="3"/>
  <c r="H47" i="3" s="1"/>
  <c r="N17" i="3"/>
  <c r="Q17" i="3" s="1"/>
  <c r="M20" i="3"/>
  <c r="N27" i="3"/>
  <c r="Q27" i="3" s="1"/>
  <c r="M32" i="3"/>
  <c r="M34" i="3"/>
  <c r="N39" i="3"/>
  <c r="M42" i="3"/>
  <c r="G47" i="3"/>
  <c r="Q47" i="3" s="1"/>
  <c r="P47" i="3"/>
  <c r="N49" i="3"/>
  <c r="Q49" i="3" s="1"/>
  <c r="G51" i="3"/>
  <c r="Q51" i="3" s="1"/>
  <c r="P51" i="3"/>
  <c r="P39" i="3"/>
  <c r="P49" i="3"/>
  <c r="M17" i="3"/>
  <c r="P20" i="3"/>
  <c r="M27" i="3"/>
  <c r="P34" i="3"/>
  <c r="M39" i="3"/>
  <c r="P42" i="3"/>
  <c r="F47" i="3"/>
  <c r="L8" i="3"/>
  <c r="F9" i="3"/>
  <c r="H52" i="8"/>
  <c r="H48" i="8"/>
  <c r="H47" i="8"/>
  <c r="O47" i="8"/>
  <c r="O29" i="8"/>
  <c r="J8" i="8"/>
  <c r="D8" i="8"/>
  <c r="H28" i="8"/>
  <c r="Q12" i="8"/>
  <c r="Q14" i="8"/>
  <c r="Q18" i="8"/>
  <c r="Q21" i="8"/>
  <c r="Q22" i="8"/>
  <c r="Q26" i="8"/>
  <c r="Q30" i="8"/>
  <c r="Q33" i="8"/>
  <c r="Q37" i="8"/>
  <c r="Q38" i="8"/>
  <c r="Q41" i="8"/>
  <c r="Q44" i="8"/>
  <c r="Q48" i="8"/>
  <c r="N51" i="8"/>
  <c r="Q16" i="8"/>
  <c r="Q19" i="8"/>
  <c r="Q23" i="8"/>
  <c r="Q31" i="8"/>
  <c r="Q45" i="8"/>
  <c r="N49" i="8"/>
  <c r="Q49" i="8" s="1"/>
  <c r="P51" i="8"/>
  <c r="N47" i="8"/>
  <c r="Q47" i="8" s="1"/>
  <c r="P42" i="8"/>
  <c r="M42" i="8"/>
  <c r="K8" i="8"/>
  <c r="P20" i="8"/>
  <c r="N20" i="8"/>
  <c r="N17" i="8"/>
  <c r="P17" i="8"/>
  <c r="M17" i="8"/>
  <c r="O27" i="8"/>
  <c r="O32" i="8"/>
  <c r="O34" i="8"/>
  <c r="O9" i="8"/>
  <c r="O39" i="8"/>
  <c r="F42" i="8"/>
  <c r="F20" i="8"/>
  <c r="F17" i="8"/>
  <c r="Q15" i="8"/>
  <c r="H27" i="8"/>
  <c r="H32" i="8"/>
  <c r="H34" i="8"/>
  <c r="H9" i="8"/>
  <c r="H39" i="8"/>
  <c r="G8" i="8"/>
  <c r="M8" i="8"/>
  <c r="P8" i="8"/>
  <c r="G9" i="8"/>
  <c r="N9" i="8"/>
  <c r="P9" i="8"/>
  <c r="H10" i="8"/>
  <c r="H11" i="8"/>
  <c r="H12" i="8"/>
  <c r="H13" i="8"/>
  <c r="H15" i="8"/>
  <c r="O16" i="8"/>
  <c r="H17" i="8"/>
  <c r="O17" i="8"/>
  <c r="O18" i="8"/>
  <c r="O19" i="8"/>
  <c r="H20" i="8"/>
  <c r="O20" i="8"/>
  <c r="O21" i="8"/>
  <c r="H23" i="8"/>
  <c r="H24" i="8"/>
  <c r="H25" i="8"/>
  <c r="H26" i="8"/>
  <c r="G27" i="8"/>
  <c r="N27" i="8"/>
  <c r="P27" i="8"/>
  <c r="O28" i="8"/>
  <c r="H30" i="8"/>
  <c r="H31" i="8"/>
  <c r="G32" i="8"/>
  <c r="N32" i="8"/>
  <c r="O33" i="8"/>
  <c r="G34" i="8"/>
  <c r="N34" i="8"/>
  <c r="P34" i="8"/>
  <c r="H36" i="8"/>
  <c r="H37" i="8"/>
  <c r="G39" i="8"/>
  <c r="N39" i="8"/>
  <c r="P39" i="8"/>
  <c r="H40" i="8"/>
  <c r="H41" i="8"/>
  <c r="G42" i="8"/>
  <c r="Q42" i="8" s="1"/>
  <c r="H43" i="8"/>
  <c r="H44" i="8"/>
  <c r="H45" i="8"/>
  <c r="O46" i="8"/>
  <c r="F47" i="8"/>
  <c r="P47" i="8"/>
  <c r="O48" i="8"/>
  <c r="F49" i="8"/>
  <c r="H49" i="8"/>
  <c r="M49" i="8"/>
  <c r="P49" i="8"/>
  <c r="H50" i="8"/>
  <c r="F51" i="8"/>
  <c r="H51" i="8"/>
  <c r="M51" i="8"/>
  <c r="O51" i="8"/>
  <c r="O52" i="8"/>
  <c r="F8" i="8"/>
  <c r="N8" i="8"/>
  <c r="F9" i="8"/>
  <c r="M9" i="8"/>
  <c r="O10" i="8"/>
  <c r="O12" i="8"/>
  <c r="O13" i="8"/>
  <c r="O14" i="8"/>
  <c r="O15" i="8"/>
  <c r="H16" i="8"/>
  <c r="G17" i="8"/>
  <c r="Q17" i="8" s="1"/>
  <c r="H18" i="8"/>
  <c r="G20" i="8"/>
  <c r="H21" i="8"/>
  <c r="O22" i="8"/>
  <c r="O23" i="8"/>
  <c r="O24" i="8"/>
  <c r="O25" i="8"/>
  <c r="O26" i="8"/>
  <c r="F27" i="8"/>
  <c r="M27" i="8"/>
  <c r="H29" i="8"/>
  <c r="O31" i="8"/>
  <c r="F32" i="8"/>
  <c r="M32" i="8"/>
  <c r="H33" i="8"/>
  <c r="F34" i="8"/>
  <c r="M34" i="8"/>
  <c r="O35" i="8"/>
  <c r="O36" i="8"/>
  <c r="O37" i="8"/>
  <c r="H38" i="8"/>
  <c r="F39" i="8"/>
  <c r="M39" i="8"/>
  <c r="O40" i="8"/>
  <c r="O41" i="8"/>
  <c r="H42" i="8"/>
  <c r="O42" i="8"/>
  <c r="O43" i="8"/>
  <c r="O44" i="8"/>
  <c r="H46" i="8"/>
  <c r="G51" i="8"/>
  <c r="Q51" i="8" s="1"/>
  <c r="Q39" i="3" l="1"/>
  <c r="O50" i="3"/>
  <c r="O46" i="3"/>
  <c r="O45" i="3"/>
  <c r="O40" i="3"/>
  <c r="O33" i="3"/>
  <c r="O22" i="3"/>
  <c r="O18" i="3"/>
  <c r="O15" i="3"/>
  <c r="O14" i="3"/>
  <c r="O48" i="3"/>
  <c r="O47" i="3"/>
  <c r="N8" i="3"/>
  <c r="O42" i="3"/>
  <c r="O32" i="3"/>
  <c r="O21" i="3"/>
  <c r="O20" i="3"/>
  <c r="M8" i="3"/>
  <c r="O41" i="3"/>
  <c r="O37" i="3"/>
  <c r="O31" i="3"/>
  <c r="O30" i="3"/>
  <c r="O29" i="3"/>
  <c r="O25" i="3"/>
  <c r="O24" i="3"/>
  <c r="O23" i="3"/>
  <c r="O12" i="3"/>
  <c r="O11" i="3"/>
  <c r="O10" i="3"/>
  <c r="O9" i="3"/>
  <c r="O52" i="3"/>
  <c r="O51" i="3"/>
  <c r="O38" i="3"/>
  <c r="O16" i="3"/>
  <c r="O44" i="3"/>
  <c r="O43" i="3"/>
  <c r="O35" i="3"/>
  <c r="O34" i="3"/>
  <c r="O13" i="3"/>
  <c r="O39" i="3"/>
  <c r="H31" i="3"/>
  <c r="H30" i="3"/>
  <c r="H29" i="3"/>
  <c r="H26" i="3"/>
  <c r="H25" i="3"/>
  <c r="H13" i="3"/>
  <c r="H12" i="3"/>
  <c r="H11" i="3"/>
  <c r="H10" i="3"/>
  <c r="F8" i="3"/>
  <c r="H49" i="3"/>
  <c r="H44" i="3"/>
  <c r="H43" i="3"/>
  <c r="H27" i="3"/>
  <c r="H46" i="3"/>
  <c r="H28" i="3"/>
  <c r="H22" i="3"/>
  <c r="H14" i="3"/>
  <c r="H52" i="3"/>
  <c r="H48" i="3"/>
  <c r="H42" i="3"/>
  <c r="H38" i="3"/>
  <c r="H34" i="3"/>
  <c r="H20" i="3"/>
  <c r="P8" i="3"/>
  <c r="H39" i="3"/>
  <c r="H36" i="3"/>
  <c r="H35" i="3"/>
  <c r="H21" i="3"/>
  <c r="H50" i="3"/>
  <c r="H40" i="3"/>
  <c r="H19" i="3"/>
  <c r="H18" i="3"/>
  <c r="H15" i="3"/>
  <c r="G8" i="3"/>
  <c r="H51" i="3"/>
  <c r="O27" i="3"/>
  <c r="O49" i="3"/>
  <c r="O17" i="3"/>
  <c r="Q32" i="8"/>
  <c r="Q20" i="8"/>
  <c r="Q27" i="8"/>
  <c r="Q8" i="8"/>
  <c r="Q39" i="8"/>
  <c r="Q34" i="8"/>
  <c r="Q9" i="8"/>
  <c r="Q8" i="3" l="1"/>
</calcChain>
</file>

<file path=xl/sharedStrings.xml><?xml version="1.0" encoding="utf-8"?>
<sst xmlns="http://schemas.openxmlformats.org/spreadsheetml/2006/main" count="226" uniqueCount="113">
  <si>
    <t>Анализ исполнения расходов бюджета городского округа город Первомайск Нижегородской области</t>
  </si>
  <si>
    <t>Раздел, подраздел</t>
  </si>
  <si>
    <t>Код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</si>
  <si>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</si>
  <si>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</si>
  <si>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</si>
  <si>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</si>
  <si>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</si>
  <si>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</si>
  <si>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Исполнено прошлый год,  рублей</t>
  </si>
  <si>
    <t>Исполнено, рублей</t>
  </si>
  <si>
    <t>Расходы бюджета - 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</si>
  <si>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</si>
  <si>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</si>
  <si>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</si>
  <si>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</si>
  <si>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</si>
  <si>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</si>
  <si>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</si>
  <si>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</si>
  <si>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</si>
  <si>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</si>
  <si>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</si>
  <si>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</si>
  <si>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</si>
  <si>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фонда</t>
  </si>
  <si>
    <t>0113</t>
  </si>
  <si>
    <t>Другие общегосударственные вопросы</t>
  </si>
  <si>
    <t>0300</t>
  </si>
  <si>
    <t>0309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</si>
  <si>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</si>
  <si>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</si>
  <si>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Обеспечение пожарной безопасности </t>
  </si>
  <si>
    <t>НАЦИОНАЛЬНАЯ ЭКОНОМИКА</t>
  </si>
  <si>
    <t>0400</t>
  </si>
  <si>
    <t>0401</t>
  </si>
  <si>
    <t>0405</t>
  </si>
  <si>
    <t>0408</t>
  </si>
  <si>
    <t>0409</t>
  </si>
  <si>
    <t>0410</t>
  </si>
  <si>
    <t>0412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</si>
  <si>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</si>
  <si>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</si>
  <si>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</si>
  <si>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</si>
  <si>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</si>
  <si>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</si>
  <si>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</si>
  <si>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0500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</si>
  <si>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</si>
  <si>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</si>
  <si>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</si>
  <si>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</si>
  <si>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</si>
  <si>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</si>
  <si>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</si>
  <si>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</si>
  <si>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</si>
  <si>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0600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</si>
  <si>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</si>
  <si>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</si>
  <si>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</si>
  <si>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</si>
  <si>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</si>
  <si>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0702</t>
  </si>
  <si>
    <t>0707</t>
  </si>
  <si>
    <t>0709</t>
  </si>
  <si>
    <t xml:space="preserve">Дошкольное образование </t>
  </si>
  <si>
    <t>Общее образование</t>
  </si>
  <si>
    <t>Молодежная политика</t>
  </si>
  <si>
    <t>Другие вопросы в области образования</t>
  </si>
  <si>
    <t>0800</t>
  </si>
  <si>
    <t>КУЛЬТУРА, КИНЕМАТОГРАФИЯ</t>
  </si>
  <si>
    <t>0801</t>
  </si>
  <si>
    <t>0804</t>
  </si>
  <si>
    <t xml:space="preserve">Культура </t>
  </si>
  <si>
    <t>Другие вопросы в области культуры, кинематографии</t>
  </si>
  <si>
    <t>СОЦИАЛЬНАЯ ПОЛИТИКА</t>
  </si>
  <si>
    <t>1000</t>
  </si>
  <si>
    <t>1001</t>
  </si>
  <si>
    <t>1003</t>
  </si>
  <si>
    <t>1004</t>
  </si>
  <si>
    <t>1006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</si>
  <si>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</si>
  <si>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</si>
  <si>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</si>
  <si>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</si>
  <si>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1100</t>
  </si>
  <si>
    <t>ФИЗИЧЕСКАЯ КУЛЬТУРА И СПОРТ</t>
  </si>
  <si>
    <t>Массовый спорт</t>
  </si>
  <si>
    <t>1102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</si>
  <si>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</si>
  <si>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</si>
  <si>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</si>
  <si>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</si>
  <si>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НАЦИОНАЛЬНАЯ БЕЗОПАСНОСТЬ И ПРАВООХРАНИТЕЛЬНАЯ ДЕЯТЕЛЬНОСТЬ</t>
  </si>
  <si>
    <t>Первоначальные годовые назначения, рублей</t>
  </si>
  <si>
    <t>к первоначальным годовым назначениям</t>
  </si>
  <si>
    <t>к уточненным годовым назначениям</t>
  </si>
  <si>
    <t>Уточненные годовые назначения,  рублей</t>
  </si>
  <si>
    <t>Первоначальные годовые назначения прошлого года, рублей</t>
  </si>
  <si>
    <t>Уточненные годовые назначения прошлого года,                 рублей</t>
  </si>
  <si>
    <t>Изменение % исполнения к уточненным годовым назначениям</t>
  </si>
  <si>
    <t>6=5/3*100</t>
  </si>
  <si>
    <t>7=5/4*100</t>
  </si>
  <si>
    <t>12=11/9*100</t>
  </si>
  <si>
    <t>13=11/10*100</t>
  </si>
  <si>
    <t>15=5/11*100</t>
  </si>
  <si>
    <t>16=7-13</t>
  </si>
  <si>
    <t>Информация об исполнении за 1 месяц 2016 года в разрезе разделов, подразделов классификации расходов</t>
  </si>
  <si>
    <t>за 1 месяц 2016 года</t>
  </si>
  <si>
    <t>Информация об исполнении за 9 месяцев 2016 года в разрезе разделов, подразделов классификации расходов</t>
  </si>
  <si>
    <t>за 9 месяцев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</si>
</sst>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O42" sqref="O42"/>
    </sheetView>
  </sheetViews>
  <sheetFormatPr defaultRowHeight="15" x14ac:dyDescent="0.25"/>
  <cols>
    <col min="1" max="1" width="35.85546875" customWidth="1"/>
    <col min="3" max="3" width="14" customWidth="1"/>
    <col min="4" max="4" width="15.28515625" customWidth="1"/>
    <col min="5" max="5" width="14.85546875" customWidth="1"/>
    <col min="6" max="6" width="12.85546875" customWidth="1"/>
    <col min="7" max="7" width="11.5703125" customWidth="1"/>
    <col min="8" max="8" width="9.85546875" customWidth="1"/>
    <col min="9" max="9" width="0.42578125" customWidth="1"/>
    <col min="10" max="10" width="15.140625" customWidth="1"/>
    <col min="11" max="11" width="16.140625" customWidth="1"/>
    <col min="12" max="12" width="16.85546875" customWidth="1"/>
    <col min="13" max="13" width="12" customWidth="1"/>
    <col min="14" max="14" width="11" customWidth="1"/>
    <col min="15" max="15" width="9.85546875" customWidth="1"/>
    <col min="16" max="16" width="11.140625" customWidth="1"/>
    <col min="17" max="17" width="11.5703125" customWidth="1"/>
  </cols>
  <sheetData>
    <row r="1" spans="1:21" ht="23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1"/>
      <c r="S1" s="1"/>
      <c r="T1" s="1"/>
      <c r="U1" s="1"/>
    </row>
    <row r="2" spans="1:21" ht="22.5" customHeight="1" x14ac:dyDescent="0.25">
      <c r="A2" s="22" t="s">
        <v>109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1"/>
      <c r="S2" s="1"/>
      <c r="T2" s="1"/>
      <c r="U2" s="1"/>
    </row>
    <row r="3" spans="1:21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1" customHeight="1" x14ac:dyDescent="0.25">
      <c r="A4" s="19" t="s">
        <v>1</v>
      </c>
      <c r="B4" s="19" t="s">
        <v>2</v>
      </c>
      <c r="C4" s="24" t="s">
        <v>110</v>
      </c>
      <c r="D4" s="25"/>
      <c r="E4" s="25"/>
      <c r="F4" s="25"/>
      <c r="G4" s="25"/>
      <c r="H4" s="26"/>
      <c r="I4" s="17"/>
      <c r="J4" s="24" t="s">
        <v>5</v>
      </c>
      <c r="K4" s="25"/>
      <c r="L4" s="25"/>
      <c r="M4" s="25"/>
      <c r="N4" s="25"/>
      <c r="O4" s="25"/>
      <c r="P4" s="25"/>
      <c r="Q4" s="26"/>
      <c r="R4" s="1"/>
      <c r="S4" s="1"/>
      <c r="T4" s="1"/>
      <c r="U4" s="1"/>
    </row>
    <row r="5" spans="1:21" ht="17.25" customHeight="1" x14ac:dyDescent="0.25">
      <c r="A5" s="23"/>
      <c r="B5" s="23"/>
      <c r="C5" s="19" t="s">
        <v>96</v>
      </c>
      <c r="D5" s="19" t="s">
        <v>99</v>
      </c>
      <c r="E5" s="19" t="s">
        <v>10</v>
      </c>
      <c r="F5" s="27" t="s">
        <v>3</v>
      </c>
      <c r="G5" s="28"/>
      <c r="H5" s="19" t="s">
        <v>4</v>
      </c>
      <c r="I5" s="18"/>
      <c r="J5" s="19" t="s">
        <v>100</v>
      </c>
      <c r="K5" s="19" t="s">
        <v>101</v>
      </c>
      <c r="L5" s="19" t="s">
        <v>9</v>
      </c>
      <c r="M5" s="29" t="s">
        <v>6</v>
      </c>
      <c r="N5" s="30"/>
      <c r="O5" s="19" t="s">
        <v>7</v>
      </c>
      <c r="P5" s="19" t="s">
        <v>8</v>
      </c>
      <c r="Q5" s="19" t="s">
        <v>102</v>
      </c>
      <c r="R5" s="1"/>
      <c r="S5" s="1"/>
      <c r="T5" s="1"/>
      <c r="U5" s="1"/>
    </row>
    <row r="6" spans="1:21" ht="63.75" x14ac:dyDescent="0.25">
      <c r="A6" s="20"/>
      <c r="B6" s="20"/>
      <c r="C6" s="20"/>
      <c r="D6" s="20"/>
      <c r="E6" s="20"/>
      <c r="F6" s="18" t="s">
        <v>97</v>
      </c>
      <c r="G6" s="18" t="s">
        <v>98</v>
      </c>
      <c r="H6" s="20"/>
      <c r="I6" s="18"/>
      <c r="J6" s="20"/>
      <c r="K6" s="20"/>
      <c r="L6" s="20"/>
      <c r="M6" s="18" t="s">
        <v>97</v>
      </c>
      <c r="N6" s="18" t="s">
        <v>98</v>
      </c>
      <c r="O6" s="20"/>
      <c r="P6" s="20"/>
      <c r="Q6" s="20"/>
      <c r="R6" s="1"/>
      <c r="S6" s="1"/>
      <c r="T6" s="1"/>
      <c r="U6" s="1"/>
    </row>
    <row r="7" spans="1:21" ht="15.75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 t="s">
        <v>103</v>
      </c>
      <c r="G7" s="16" t="s">
        <v>104</v>
      </c>
      <c r="H7" s="16">
        <v>8</v>
      </c>
      <c r="I7" s="16"/>
      <c r="J7" s="16">
        <v>9</v>
      </c>
      <c r="K7" s="16">
        <v>10</v>
      </c>
      <c r="L7" s="16">
        <v>11</v>
      </c>
      <c r="M7" s="16" t="s">
        <v>105</v>
      </c>
      <c r="N7" s="16" t="s">
        <v>106</v>
      </c>
      <c r="O7" s="16">
        <v>14</v>
      </c>
      <c r="P7" s="16" t="s">
        <v>107</v>
      </c>
      <c r="Q7" s="16" t="s">
        <v>108</v>
      </c>
      <c r="R7" s="1"/>
      <c r="S7" s="1"/>
      <c r="T7" s="1"/>
      <c r="U7" s="1"/>
    </row>
    <row r="8" spans="1:21" ht="15.75" x14ac:dyDescent="0.25">
      <c r="A8" s="2" t="s">
        <v>11</v>
      </c>
      <c r="B8" s="3"/>
      <c r="C8" s="12">
        <f>C9+C17+C20+C27+C32+C34+C39+C42+C47+C49+C51</f>
        <v>431486500</v>
      </c>
      <c r="D8" s="12">
        <f>D9+D17+D20+D27+D32+D34+D39+D42+D47+D49+D51</f>
        <v>446479969.06</v>
      </c>
      <c r="E8" s="12">
        <f>E9+E17+E20+E27+E32+E34+E39+E42+E47+E49+E51</f>
        <v>30970457.98</v>
      </c>
      <c r="F8" s="13">
        <f>E8/C8*100</f>
        <v>7.1776192256304663</v>
      </c>
      <c r="G8" s="13">
        <f>E8/D8*100</f>
        <v>6.9365839737903334</v>
      </c>
      <c r="H8" s="12">
        <v>100</v>
      </c>
      <c r="I8" s="2"/>
      <c r="J8" s="12">
        <f>J9+J17+J20+J27+J32+J34+J39+J42+J47+J49+J51</f>
        <v>436870000</v>
      </c>
      <c r="K8" s="12">
        <f>K9+K17+K20+K27+K32+K34+K39+K42+K47+K49+K51</f>
        <v>462562935</v>
      </c>
      <c r="L8" s="12">
        <f>L9+L17+L20+L27+L32+L34+L39+L42+L47+L49+L51</f>
        <v>36105946.259999998</v>
      </c>
      <c r="M8" s="13">
        <f>L8/J8*100</f>
        <v>8.2646888685421285</v>
      </c>
      <c r="N8" s="13">
        <f>L8/K8*100</f>
        <v>7.8056289270129255</v>
      </c>
      <c r="O8" s="12">
        <v>100</v>
      </c>
      <c r="P8" s="13">
        <f>E8/L8*100</f>
        <v>85.776613516734358</v>
      </c>
      <c r="Q8" s="13">
        <f>G8-N8</f>
        <v>-0.86904495322259212</v>
      </c>
      <c r="R8" s="1"/>
      <c r="S8" s="1"/>
      <c r="T8" s="1"/>
      <c r="U8" s="1"/>
    </row>
    <row r="9" spans="1:21" ht="31.5" x14ac:dyDescent="0.25">
      <c r="A9" s="4" t="s">
        <v>12</v>
      </c>
      <c r="B9" s="5" t="s">
        <v>13</v>
      </c>
      <c r="C9" s="11">
        <f>SUM(C10:C16)</f>
        <v>61850963.740000002</v>
      </c>
      <c r="D9" s="11">
        <f>SUM(D10:D16)</f>
        <v>61850932.799999997</v>
      </c>
      <c r="E9" s="11">
        <f>SUM(E10:E16)</f>
        <v>3331003.5599999996</v>
      </c>
      <c r="F9" s="10">
        <f>E9/C9*100</f>
        <v>5.3855321866970147</v>
      </c>
      <c r="G9" s="10">
        <f>E9/D9*100</f>
        <v>5.3855348807285885</v>
      </c>
      <c r="H9" s="11">
        <f>E9/E8*100</f>
        <v>10.755422351684576</v>
      </c>
      <c r="I9" s="6"/>
      <c r="J9" s="11">
        <f>SUM(J10:J16)</f>
        <v>64214600</v>
      </c>
      <c r="K9" s="11">
        <f>SUM(K10:K16)</f>
        <v>64214600</v>
      </c>
      <c r="L9" s="11">
        <f>SUM(L10:L16)</f>
        <v>4741003.46</v>
      </c>
      <c r="M9" s="10">
        <f>L9/J9*100</f>
        <v>7.3830615778966155</v>
      </c>
      <c r="N9" s="10">
        <f>L9/K9*100</f>
        <v>7.3830615778966155</v>
      </c>
      <c r="O9" s="11">
        <f>L9/L8*100</f>
        <v>13.130810714279285</v>
      </c>
      <c r="P9" s="10">
        <f>E9/L9*100</f>
        <v>70.25946275095103</v>
      </c>
      <c r="Q9" s="10">
        <f>G9-N9</f>
        <v>-1.997526697168027</v>
      </c>
      <c r="R9" s="1"/>
      <c r="S9" s="1"/>
      <c r="T9" s="1"/>
      <c r="U9" s="1"/>
    </row>
    <row r="10" spans="1:21" ht="63" x14ac:dyDescent="0.25">
      <c r="A10" s="7" t="s">
        <v>14</v>
      </c>
      <c r="B10" s="8" t="s">
        <v>15</v>
      </c>
      <c r="C10" s="15">
        <v>1710600</v>
      </c>
      <c r="D10" s="15">
        <v>1710600</v>
      </c>
      <c r="E10" s="15">
        <v>124644.37</v>
      </c>
      <c r="F10" s="14">
        <f t="shared" ref="F10:F52" si="0">E10/C10*100</f>
        <v>7.286587746989361</v>
      </c>
      <c r="G10" s="14">
        <f>E10/D10*100</f>
        <v>7.286587746989361</v>
      </c>
      <c r="H10" s="15">
        <f>E10/E8*100</f>
        <v>0.40246214660594437</v>
      </c>
      <c r="I10" s="9"/>
      <c r="J10" s="15">
        <v>1626700</v>
      </c>
      <c r="K10" s="15">
        <v>1626700</v>
      </c>
      <c r="L10" s="15">
        <v>116488.64</v>
      </c>
      <c r="M10" s="14">
        <f>L10/J10*100</f>
        <v>7.1610401426200285</v>
      </c>
      <c r="N10" s="14">
        <f>L10/K10*100</f>
        <v>7.1610401426200285</v>
      </c>
      <c r="O10" s="15">
        <f>L10/L8*100</f>
        <v>0.32263007085082834</v>
      </c>
      <c r="P10" s="14">
        <f t="shared" ref="P10:P52" si="1">E10/L10*100</f>
        <v>107.00130931222134</v>
      </c>
      <c r="Q10" s="14">
        <f t="shared" ref="Q10:Q52" si="2">G10-N10</f>
        <v>0.12554760436933243</v>
      </c>
      <c r="R10" s="1"/>
      <c r="S10" s="1"/>
      <c r="T10" s="1"/>
      <c r="U10" s="1"/>
    </row>
    <row r="11" spans="1:21" ht="94.5" x14ac:dyDescent="0.25">
      <c r="A11" s="7" t="s">
        <v>17</v>
      </c>
      <c r="B11" s="8" t="s">
        <v>16</v>
      </c>
      <c r="C11" s="15">
        <v>2010600</v>
      </c>
      <c r="D11" s="15">
        <v>2010600</v>
      </c>
      <c r="E11" s="15">
        <v>113412.01</v>
      </c>
      <c r="F11" s="14">
        <f t="shared" si="0"/>
        <v>5.6407047647468413</v>
      </c>
      <c r="G11" s="14">
        <f t="shared" ref="G11:G16" si="3">E11/D11*100</f>
        <v>5.6407047647468413</v>
      </c>
      <c r="H11" s="15">
        <f>E11/E8*100</f>
        <v>0.36619416501118207</v>
      </c>
      <c r="I11" s="9"/>
      <c r="J11" s="15">
        <v>1942800</v>
      </c>
      <c r="K11" s="15">
        <v>1942800</v>
      </c>
      <c r="L11" s="15">
        <v>110416.31</v>
      </c>
      <c r="M11" s="14">
        <f t="shared" ref="M11:M52" si="4">L11/J11*100</f>
        <v>5.683359584105415</v>
      </c>
      <c r="N11" s="14">
        <f t="shared" ref="N11:N16" si="5">L11/K11*100</f>
        <v>5.683359584105415</v>
      </c>
      <c r="O11" s="15">
        <v>0.3</v>
      </c>
      <c r="P11" s="14">
        <f t="shared" si="1"/>
        <v>102.71309555626338</v>
      </c>
      <c r="Q11" s="14">
        <f t="shared" si="2"/>
        <v>-4.2654819358573626E-2</v>
      </c>
      <c r="R11" s="1"/>
      <c r="S11" s="1"/>
      <c r="T11" s="1"/>
      <c r="U11" s="1"/>
    </row>
    <row r="12" spans="1:21" ht="110.25" x14ac:dyDescent="0.25">
      <c r="A12" s="7" t="s">
        <v>19</v>
      </c>
      <c r="B12" s="8" t="s">
        <v>18</v>
      </c>
      <c r="C12" s="15">
        <v>21996300</v>
      </c>
      <c r="D12" s="15">
        <v>21996300</v>
      </c>
      <c r="E12" s="15">
        <v>1350447.21</v>
      </c>
      <c r="F12" s="14">
        <f t="shared" si="0"/>
        <v>6.1394289494142198</v>
      </c>
      <c r="G12" s="14">
        <f t="shared" si="3"/>
        <v>6.1394289494142198</v>
      </c>
      <c r="H12" s="15">
        <f>E12/E8*100</f>
        <v>4.3604366808914721</v>
      </c>
      <c r="I12" s="9"/>
      <c r="J12" s="15">
        <v>23967900</v>
      </c>
      <c r="K12" s="15">
        <v>22890100</v>
      </c>
      <c r="L12" s="15">
        <v>1349370.02</v>
      </c>
      <c r="M12" s="14">
        <f t="shared" si="4"/>
        <v>5.6299050813796789</v>
      </c>
      <c r="N12" s="14">
        <f t="shared" si="5"/>
        <v>5.8949939930362909</v>
      </c>
      <c r="O12" s="15">
        <f>L12/L8*100</f>
        <v>3.7372515050101334</v>
      </c>
      <c r="P12" s="14">
        <f t="shared" si="1"/>
        <v>100.07982910425117</v>
      </c>
      <c r="Q12" s="14">
        <f t="shared" si="2"/>
        <v>0.24443495637792889</v>
      </c>
      <c r="R12" s="1"/>
      <c r="S12" s="1"/>
      <c r="T12" s="1"/>
      <c r="U12" s="1"/>
    </row>
    <row r="13" spans="1:21" ht="15.75" x14ac:dyDescent="0.25">
      <c r="A13" s="7" t="s">
        <v>21</v>
      </c>
      <c r="B13" s="8" t="s">
        <v>20</v>
      </c>
      <c r="C13" s="15">
        <v>5000</v>
      </c>
      <c r="D13" s="15">
        <v>4969.0600000000004</v>
      </c>
      <c r="E13" s="15">
        <v>0</v>
      </c>
      <c r="F13" s="14">
        <f t="shared" si="0"/>
        <v>0</v>
      </c>
      <c r="G13" s="14">
        <f t="shared" si="3"/>
        <v>0</v>
      </c>
      <c r="H13" s="15">
        <f>E13/E8*100</f>
        <v>0</v>
      </c>
      <c r="I13" s="9"/>
      <c r="J13" s="15">
        <v>0</v>
      </c>
      <c r="K13" s="15">
        <v>0</v>
      </c>
      <c r="L13" s="15">
        <v>0</v>
      </c>
      <c r="M13" s="14">
        <v>0</v>
      </c>
      <c r="N13" s="14">
        <v>0</v>
      </c>
      <c r="O13" s="15">
        <f>L13/L8*100</f>
        <v>0</v>
      </c>
      <c r="P13" s="14">
        <v>0</v>
      </c>
      <c r="Q13" s="14">
        <f t="shared" si="2"/>
        <v>0</v>
      </c>
      <c r="R13" s="1"/>
      <c r="S13" s="1"/>
      <c r="T13" s="1"/>
      <c r="U13" s="1"/>
    </row>
    <row r="14" spans="1:21" ht="78.75" x14ac:dyDescent="0.25">
      <c r="A14" s="7" t="s">
        <v>23</v>
      </c>
      <c r="B14" s="8" t="s">
        <v>22</v>
      </c>
      <c r="C14" s="15">
        <v>9588063.7400000002</v>
      </c>
      <c r="D14" s="15">
        <v>9588063.7400000002</v>
      </c>
      <c r="E14" s="15">
        <v>676260.51</v>
      </c>
      <c r="F14" s="14">
        <f t="shared" si="0"/>
        <v>7.0531499199232472</v>
      </c>
      <c r="G14" s="14">
        <f t="shared" si="3"/>
        <v>7.0531499199232472</v>
      </c>
      <c r="H14" s="15">
        <v>2.19</v>
      </c>
      <c r="I14" s="9"/>
      <c r="J14" s="15">
        <v>9706600</v>
      </c>
      <c r="K14" s="15">
        <v>9706600</v>
      </c>
      <c r="L14" s="15">
        <v>638236.36</v>
      </c>
      <c r="M14" s="14">
        <f t="shared" si="4"/>
        <v>6.5752823851812163</v>
      </c>
      <c r="N14" s="14">
        <f t="shared" si="5"/>
        <v>6.5752823851812163</v>
      </c>
      <c r="O14" s="15">
        <f>L14/L8*100</f>
        <v>1.7676765910081427</v>
      </c>
      <c r="P14" s="14">
        <f t="shared" si="1"/>
        <v>105.95769097204051</v>
      </c>
      <c r="Q14" s="14">
        <f t="shared" si="2"/>
        <v>0.47786753474203092</v>
      </c>
      <c r="R14" s="1"/>
      <c r="S14" s="1"/>
      <c r="T14" s="1"/>
      <c r="U14" s="1"/>
    </row>
    <row r="15" spans="1:21" ht="15.75" x14ac:dyDescent="0.25">
      <c r="A15" s="7" t="s">
        <v>25</v>
      </c>
      <c r="B15" s="8" t="s">
        <v>24</v>
      </c>
      <c r="C15" s="15">
        <v>650000</v>
      </c>
      <c r="D15" s="15">
        <v>650000</v>
      </c>
      <c r="E15" s="15">
        <v>0</v>
      </c>
      <c r="F15" s="14">
        <f t="shared" si="0"/>
        <v>0</v>
      </c>
      <c r="G15" s="14">
        <f t="shared" si="3"/>
        <v>0</v>
      </c>
      <c r="H15" s="15">
        <f>E15/E8*100</f>
        <v>0</v>
      </c>
      <c r="I15" s="9"/>
      <c r="J15" s="15">
        <v>1000000</v>
      </c>
      <c r="K15" s="15">
        <v>1000000</v>
      </c>
      <c r="L15" s="15">
        <v>0</v>
      </c>
      <c r="M15" s="14">
        <f t="shared" si="4"/>
        <v>0</v>
      </c>
      <c r="N15" s="14">
        <f t="shared" si="5"/>
        <v>0</v>
      </c>
      <c r="O15" s="15">
        <f>L15/L8*100</f>
        <v>0</v>
      </c>
      <c r="P15" s="14">
        <v>0</v>
      </c>
      <c r="Q15" s="14">
        <f t="shared" si="2"/>
        <v>0</v>
      </c>
      <c r="R15" s="1"/>
      <c r="S15" s="1"/>
      <c r="T15" s="1"/>
      <c r="U15" s="1"/>
    </row>
    <row r="16" spans="1:21" ht="31.5" x14ac:dyDescent="0.25">
      <c r="A16" s="7" t="s">
        <v>27</v>
      </c>
      <c r="B16" s="8" t="s">
        <v>26</v>
      </c>
      <c r="C16" s="15">
        <v>25890400</v>
      </c>
      <c r="D16" s="15">
        <v>25890400</v>
      </c>
      <c r="E16" s="15">
        <v>1066239.46</v>
      </c>
      <c r="F16" s="14">
        <f t="shared" si="0"/>
        <v>4.1182811389549796</v>
      </c>
      <c r="G16" s="14">
        <f t="shared" si="3"/>
        <v>4.1182811389549796</v>
      </c>
      <c r="H16" s="15">
        <f>E16/E8*100</f>
        <v>3.4427629733100895</v>
      </c>
      <c r="I16" s="9"/>
      <c r="J16" s="15">
        <v>25970600</v>
      </c>
      <c r="K16" s="15">
        <v>27048400</v>
      </c>
      <c r="L16" s="15">
        <v>2526492.13</v>
      </c>
      <c r="M16" s="14">
        <f t="shared" si="4"/>
        <v>9.7282778603497793</v>
      </c>
      <c r="N16" s="14">
        <f t="shared" si="5"/>
        <v>9.3406343073897151</v>
      </c>
      <c r="O16" s="15">
        <f>L16/L8*100</f>
        <v>6.9974405650710683</v>
      </c>
      <c r="P16" s="14">
        <f t="shared" si="1"/>
        <v>42.202366171629436</v>
      </c>
      <c r="Q16" s="14">
        <f t="shared" si="2"/>
        <v>-5.2223531684347355</v>
      </c>
      <c r="R16" s="1"/>
      <c r="S16" s="1"/>
      <c r="T16" s="1"/>
      <c r="U16" s="1"/>
    </row>
    <row r="17" spans="1:21" ht="63" x14ac:dyDescent="0.25">
      <c r="A17" s="4" t="s">
        <v>95</v>
      </c>
      <c r="B17" s="5" t="s">
        <v>28</v>
      </c>
      <c r="C17" s="11">
        <f>SUM(C18:C19)</f>
        <v>8332900</v>
      </c>
      <c r="D17" s="11">
        <f>SUM(D18:D19)</f>
        <v>8332900</v>
      </c>
      <c r="E17" s="11">
        <f>SUM(E18:E19)</f>
        <v>224160.55</v>
      </c>
      <c r="F17" s="10">
        <f t="shared" si="0"/>
        <v>2.6900664834571395</v>
      </c>
      <c r="G17" s="10">
        <f>E17/D17*100</f>
        <v>2.6900664834571395</v>
      </c>
      <c r="H17" s="11">
        <f>E17/E8*100</f>
        <v>0.72378829575189896</v>
      </c>
      <c r="I17" s="6"/>
      <c r="J17" s="11">
        <f>SUM(J18:J19)</f>
        <v>8782600</v>
      </c>
      <c r="K17" s="11">
        <f>SUM(K18:K19)</f>
        <v>8782600</v>
      </c>
      <c r="L17" s="11">
        <f>SUM(L18:L19)</f>
        <v>237122.65</v>
      </c>
      <c r="M17" s="10">
        <f t="shared" si="4"/>
        <v>2.699914034568351</v>
      </c>
      <c r="N17" s="10">
        <f>L17/K17*100</f>
        <v>2.699914034568351</v>
      </c>
      <c r="O17" s="11">
        <f>L17/L8*100</f>
        <v>0.65674126996277216</v>
      </c>
      <c r="P17" s="10">
        <f t="shared" si="1"/>
        <v>94.533588419326449</v>
      </c>
      <c r="Q17" s="10">
        <f t="shared" si="2"/>
        <v>-9.8475511112114944E-3</v>
      </c>
      <c r="R17" s="1"/>
      <c r="S17" s="1"/>
      <c r="T17" s="1"/>
      <c r="U17" s="1"/>
    </row>
    <row r="18" spans="1:21" ht="63" x14ac:dyDescent="0.25">
      <c r="A18" s="7" t="s">
        <v>31</v>
      </c>
      <c r="B18" s="8" t="s">
        <v>29</v>
      </c>
      <c r="C18" s="15">
        <v>1941100</v>
      </c>
      <c r="D18" s="15">
        <v>1941100</v>
      </c>
      <c r="E18" s="15">
        <v>58129.279999999999</v>
      </c>
      <c r="F18" s="14">
        <f t="shared" si="0"/>
        <v>2.9946566379887694</v>
      </c>
      <c r="G18" s="14">
        <f>E18/D18*100</f>
        <v>2.9946566379887694</v>
      </c>
      <c r="H18" s="15">
        <f>E18/E8*100</f>
        <v>0.18769267163417</v>
      </c>
      <c r="I18" s="9"/>
      <c r="J18" s="15">
        <v>2035200</v>
      </c>
      <c r="K18" s="15">
        <v>2035200</v>
      </c>
      <c r="L18" s="15">
        <v>42123.96</v>
      </c>
      <c r="M18" s="14">
        <f t="shared" si="4"/>
        <v>2.0697700471698113</v>
      </c>
      <c r="N18" s="14">
        <f>L18/K18*100</f>
        <v>2.0697700471698113</v>
      </c>
      <c r="O18" s="15">
        <f>L18/L8*100</f>
        <v>0.11666765273693176</v>
      </c>
      <c r="P18" s="14">
        <f t="shared" si="1"/>
        <v>137.99576298144808</v>
      </c>
      <c r="Q18" s="14">
        <f t="shared" si="2"/>
        <v>0.92488659081895808</v>
      </c>
      <c r="R18" s="1"/>
      <c r="S18" s="1"/>
      <c r="T18" s="1"/>
      <c r="U18" s="1"/>
    </row>
    <row r="19" spans="1:21" ht="31.5" x14ac:dyDescent="0.25">
      <c r="A19" s="7" t="s">
        <v>32</v>
      </c>
      <c r="B19" s="8" t="s">
        <v>30</v>
      </c>
      <c r="C19" s="15">
        <v>6391800</v>
      </c>
      <c r="D19" s="15">
        <v>6391800</v>
      </c>
      <c r="E19" s="15">
        <v>166031.26999999999</v>
      </c>
      <c r="F19" s="14">
        <f t="shared" si="0"/>
        <v>2.5975667261178383</v>
      </c>
      <c r="G19" s="14">
        <f>E19/D19*100</f>
        <v>2.5975667261178383</v>
      </c>
      <c r="H19" s="15">
        <v>0.53</v>
      </c>
      <c r="I19" s="9"/>
      <c r="J19" s="15">
        <v>6747400</v>
      </c>
      <c r="K19" s="15">
        <v>6747400</v>
      </c>
      <c r="L19" s="15">
        <v>194998.69</v>
      </c>
      <c r="M19" s="14">
        <f t="shared" si="4"/>
        <v>2.8899826599875507</v>
      </c>
      <c r="N19" s="14">
        <f>L19/K19*100</f>
        <v>2.8899826599875507</v>
      </c>
      <c r="O19" s="15">
        <f>L19/L8*100</f>
        <v>0.54007361722584035</v>
      </c>
      <c r="P19" s="14">
        <f t="shared" si="1"/>
        <v>85.144813024128524</v>
      </c>
      <c r="Q19" s="14">
        <f t="shared" si="2"/>
        <v>-0.29241593386971232</v>
      </c>
      <c r="R19" s="1"/>
      <c r="S19" s="1"/>
      <c r="T19" s="1"/>
      <c r="U19" s="1"/>
    </row>
    <row r="20" spans="1:21" ht="31.5" x14ac:dyDescent="0.25">
      <c r="A20" s="4" t="s">
        <v>33</v>
      </c>
      <c r="B20" s="5" t="s">
        <v>34</v>
      </c>
      <c r="C20" s="11">
        <f>SUM(C21:C26)</f>
        <v>26256600</v>
      </c>
      <c r="D20" s="11">
        <f>SUM(D21:D26)</f>
        <v>26250100</v>
      </c>
      <c r="E20" s="11">
        <f>SUM(E21:E26)</f>
        <v>1543583.17</v>
      </c>
      <c r="F20" s="10">
        <f t="shared" si="0"/>
        <v>5.8788387300716769</v>
      </c>
      <c r="G20" s="10">
        <f>E20/D20*100</f>
        <v>5.880294436973573</v>
      </c>
      <c r="H20" s="11">
        <f>E20/E8*100</f>
        <v>4.9840501906584977</v>
      </c>
      <c r="I20" s="6"/>
      <c r="J20" s="11">
        <f>SUM(J21:J26)</f>
        <v>25220500</v>
      </c>
      <c r="K20" s="11">
        <f>SUM(K21:K26)</f>
        <v>44635900</v>
      </c>
      <c r="L20" s="11">
        <f>SUM(L21:L26)</f>
        <v>5642952.3000000007</v>
      </c>
      <c r="M20" s="10">
        <f t="shared" si="4"/>
        <v>22.374466406296467</v>
      </c>
      <c r="N20" s="10">
        <f>L20/K20*100</f>
        <v>12.642183309847008</v>
      </c>
      <c r="O20" s="11">
        <f>L20/L8*100</f>
        <v>15.628872483676048</v>
      </c>
      <c r="P20" s="10">
        <f t="shared" si="1"/>
        <v>27.354177174242633</v>
      </c>
      <c r="Q20" s="10">
        <f t="shared" si="2"/>
        <v>-6.7618888728734348</v>
      </c>
      <c r="R20" s="1"/>
      <c r="S20" s="1"/>
      <c r="T20" s="1"/>
      <c r="U20" s="1"/>
    </row>
    <row r="21" spans="1:21" ht="15.75" x14ac:dyDescent="0.25">
      <c r="A21" s="7" t="s">
        <v>41</v>
      </c>
      <c r="B21" s="8" t="s">
        <v>35</v>
      </c>
      <c r="C21" s="15">
        <v>318900</v>
      </c>
      <c r="D21" s="15">
        <v>318900</v>
      </c>
      <c r="E21" s="15">
        <v>0</v>
      </c>
      <c r="F21" s="14">
        <f t="shared" si="0"/>
        <v>0</v>
      </c>
      <c r="G21" s="14">
        <f>E21/D21*100</f>
        <v>0</v>
      </c>
      <c r="H21" s="15">
        <f>E21/E8*100</f>
        <v>0</v>
      </c>
      <c r="I21" s="9"/>
      <c r="J21" s="15">
        <v>300600</v>
      </c>
      <c r="K21" s="15">
        <v>300600</v>
      </c>
      <c r="L21" s="15">
        <v>0</v>
      </c>
      <c r="M21" s="14">
        <f t="shared" si="4"/>
        <v>0</v>
      </c>
      <c r="N21" s="14">
        <f>L21/K21*100</f>
        <v>0</v>
      </c>
      <c r="O21" s="15">
        <f>L21/L8*100</f>
        <v>0</v>
      </c>
      <c r="P21" s="14">
        <v>0</v>
      </c>
      <c r="Q21" s="14">
        <f t="shared" si="2"/>
        <v>0</v>
      </c>
      <c r="R21" s="1"/>
      <c r="S21" s="1"/>
      <c r="T21" s="1"/>
      <c r="U21" s="1"/>
    </row>
    <row r="22" spans="1:21" ht="31.5" x14ac:dyDescent="0.25">
      <c r="A22" s="7" t="s">
        <v>42</v>
      </c>
      <c r="B22" s="8" t="s">
        <v>36</v>
      </c>
      <c r="C22" s="15">
        <v>11297000</v>
      </c>
      <c r="D22" s="15">
        <v>11290500</v>
      </c>
      <c r="E22" s="15">
        <v>642461.56000000006</v>
      </c>
      <c r="F22" s="14">
        <f t="shared" si="0"/>
        <v>5.6870103567318759</v>
      </c>
      <c r="G22" s="14">
        <f t="shared" ref="G22:G26" si="6">E22/D22*100</f>
        <v>5.6902843983880258</v>
      </c>
      <c r="H22" s="15">
        <v>2.08</v>
      </c>
      <c r="I22" s="9"/>
      <c r="J22" s="15">
        <v>8284200</v>
      </c>
      <c r="K22" s="15">
        <v>8284200</v>
      </c>
      <c r="L22" s="15">
        <v>951943.54</v>
      </c>
      <c r="M22" s="14">
        <f t="shared" si="4"/>
        <v>11.49107385142802</v>
      </c>
      <c r="N22" s="14">
        <f t="shared" ref="N22:N26" si="7">L22/K22*100</f>
        <v>11.49107385142802</v>
      </c>
      <c r="O22" s="15">
        <f>L22/L8*100</f>
        <v>2.63652843535806</v>
      </c>
      <c r="P22" s="14">
        <f t="shared" si="1"/>
        <v>67.489460561915266</v>
      </c>
      <c r="Q22" s="14">
        <f t="shared" si="2"/>
        <v>-5.8007894530399939</v>
      </c>
      <c r="R22" s="1"/>
      <c r="S22" s="1"/>
      <c r="T22" s="1"/>
      <c r="U22" s="1"/>
    </row>
    <row r="23" spans="1:21" ht="15.75" x14ac:dyDescent="0.25">
      <c r="A23" s="7" t="s">
        <v>43</v>
      </c>
      <c r="B23" s="8" t="s">
        <v>37</v>
      </c>
      <c r="C23" s="15">
        <v>2800000</v>
      </c>
      <c r="D23" s="15">
        <v>2800000</v>
      </c>
      <c r="E23" s="15">
        <v>500000</v>
      </c>
      <c r="F23" s="14">
        <f t="shared" si="0"/>
        <v>17.857142857142858</v>
      </c>
      <c r="G23" s="14">
        <f t="shared" si="6"/>
        <v>17.857142857142858</v>
      </c>
      <c r="H23" s="15">
        <f>E23/E8*100</f>
        <v>1.6144417377453324</v>
      </c>
      <c r="I23" s="9"/>
      <c r="J23" s="15">
        <v>2800000</v>
      </c>
      <c r="K23" s="15">
        <v>2800000</v>
      </c>
      <c r="L23" s="15">
        <v>1109700</v>
      </c>
      <c r="M23" s="14">
        <f t="shared" si="4"/>
        <v>39.632142857142853</v>
      </c>
      <c r="N23" s="14">
        <f t="shared" si="7"/>
        <v>39.632142857142853</v>
      </c>
      <c r="O23" s="15">
        <f>L23/L8*100</f>
        <v>3.0734549705719307</v>
      </c>
      <c r="P23" s="14">
        <f t="shared" si="1"/>
        <v>45.057222672794452</v>
      </c>
      <c r="Q23" s="14">
        <f t="shared" si="2"/>
        <v>-21.774999999999995</v>
      </c>
      <c r="R23" s="1"/>
      <c r="S23" s="1"/>
      <c r="T23" s="1"/>
      <c r="U23" s="1"/>
    </row>
    <row r="24" spans="1:21" ht="31.5" x14ac:dyDescent="0.25">
      <c r="A24" s="7" t="s">
        <v>44</v>
      </c>
      <c r="B24" s="8" t="s">
        <v>38</v>
      </c>
      <c r="C24" s="15">
        <v>10029800</v>
      </c>
      <c r="D24" s="15">
        <v>10029800</v>
      </c>
      <c r="E24" s="15">
        <v>366666.66</v>
      </c>
      <c r="F24" s="14">
        <f t="shared" si="0"/>
        <v>3.6557723982532049</v>
      </c>
      <c r="G24" s="14">
        <f t="shared" si="6"/>
        <v>3.6557723982532049</v>
      </c>
      <c r="H24" s="15">
        <f>E24/E8*100</f>
        <v>1.1839239194873539</v>
      </c>
      <c r="I24" s="9"/>
      <c r="J24" s="15">
        <v>9126300</v>
      </c>
      <c r="K24" s="15">
        <v>9126300</v>
      </c>
      <c r="L24" s="15">
        <v>518733.33</v>
      </c>
      <c r="M24" s="14">
        <f t="shared" si="4"/>
        <v>5.6839390552578815</v>
      </c>
      <c r="N24" s="14">
        <f t="shared" si="7"/>
        <v>5.6839390552578815</v>
      </c>
      <c r="O24" s="15">
        <f>L24/L8*100</f>
        <v>1.4366977845271962</v>
      </c>
      <c r="P24" s="14">
        <f t="shared" si="1"/>
        <v>70.685001096806317</v>
      </c>
      <c r="Q24" s="14">
        <f t="shared" si="2"/>
        <v>-2.0281666570046766</v>
      </c>
      <c r="R24" s="1"/>
      <c r="S24" s="1"/>
      <c r="T24" s="1"/>
      <c r="U24" s="1"/>
    </row>
    <row r="25" spans="1:21" ht="15.75" x14ac:dyDescent="0.25">
      <c r="A25" s="7" t="s">
        <v>45</v>
      </c>
      <c r="B25" s="8" t="s">
        <v>39</v>
      </c>
      <c r="C25" s="15">
        <v>394000</v>
      </c>
      <c r="D25" s="15">
        <v>394000</v>
      </c>
      <c r="E25" s="15">
        <v>34454.949999999997</v>
      </c>
      <c r="F25" s="14">
        <f t="shared" si="0"/>
        <v>8.74491116751269</v>
      </c>
      <c r="G25" s="14">
        <f t="shared" si="6"/>
        <v>8.74491116751269</v>
      </c>
      <c r="H25" s="15">
        <f>E25/E8*100</f>
        <v>0.11125101870385708</v>
      </c>
      <c r="I25" s="9"/>
      <c r="J25" s="15">
        <v>394000</v>
      </c>
      <c r="K25" s="15">
        <v>394000</v>
      </c>
      <c r="L25" s="15">
        <v>33275.43</v>
      </c>
      <c r="M25" s="14">
        <f t="shared" si="4"/>
        <v>8.4455406091370566</v>
      </c>
      <c r="N25" s="14">
        <f t="shared" si="7"/>
        <v>8.4455406091370566</v>
      </c>
      <c r="O25" s="15">
        <f>L25/L8*100</f>
        <v>9.2160526026329945E-2</v>
      </c>
      <c r="P25" s="14">
        <f t="shared" si="1"/>
        <v>103.54471752881931</v>
      </c>
      <c r="Q25" s="14">
        <f t="shared" si="2"/>
        <v>0.29937055837563342</v>
      </c>
      <c r="R25" s="1"/>
      <c r="S25" s="1"/>
      <c r="T25" s="1"/>
      <c r="U25" s="1"/>
    </row>
    <row r="26" spans="1:21" ht="31.5" x14ac:dyDescent="0.25">
      <c r="A26" s="7" t="s">
        <v>46</v>
      </c>
      <c r="B26" s="8" t="s">
        <v>40</v>
      </c>
      <c r="C26" s="15">
        <v>1416900</v>
      </c>
      <c r="D26" s="15">
        <v>1416900</v>
      </c>
      <c r="E26" s="15">
        <v>0</v>
      </c>
      <c r="F26" s="14">
        <f t="shared" si="0"/>
        <v>0</v>
      </c>
      <c r="G26" s="14">
        <f t="shared" si="6"/>
        <v>0</v>
      </c>
      <c r="H26" s="15">
        <f>E26/E8*100</f>
        <v>0</v>
      </c>
      <c r="I26" s="9"/>
      <c r="J26" s="15">
        <v>4315400</v>
      </c>
      <c r="K26" s="15">
        <v>23730800</v>
      </c>
      <c r="L26" s="15">
        <v>3029300</v>
      </c>
      <c r="M26" s="14">
        <f t="shared" si="4"/>
        <v>70.197432451221204</v>
      </c>
      <c r="N26" s="14">
        <f t="shared" si="7"/>
        <v>12.765267079070238</v>
      </c>
      <c r="O26" s="15">
        <f>L26/L8*100</f>
        <v>8.3900307671925294</v>
      </c>
      <c r="P26" s="14">
        <f t="shared" si="1"/>
        <v>0</v>
      </c>
      <c r="Q26" s="14">
        <f t="shared" si="2"/>
        <v>-12.765267079070238</v>
      </c>
      <c r="R26" s="1"/>
      <c r="S26" s="1"/>
      <c r="T26" s="1"/>
      <c r="U26" s="1"/>
    </row>
    <row r="27" spans="1:21" ht="47.25" x14ac:dyDescent="0.25">
      <c r="A27" s="4" t="s">
        <v>47</v>
      </c>
      <c r="B27" s="5" t="s">
        <v>48</v>
      </c>
      <c r="C27" s="11">
        <f>SUM(C28:C31)</f>
        <v>16461600</v>
      </c>
      <c r="D27" s="11">
        <f>SUM(D28:D31)</f>
        <v>16461600</v>
      </c>
      <c r="E27" s="11">
        <f>SUM(E28:E31)</f>
        <v>1502017.8800000001</v>
      </c>
      <c r="F27" s="10">
        <f t="shared" si="0"/>
        <v>9.1243735724352444</v>
      </c>
      <c r="G27" s="10">
        <f>E27/D27*100</f>
        <v>9.1243735724352444</v>
      </c>
      <c r="H27" s="11">
        <f>E27/E8*100</f>
        <v>4.8498407126235215</v>
      </c>
      <c r="I27" s="6"/>
      <c r="J27" s="11">
        <f>SUM(J28:J31)</f>
        <v>30299800</v>
      </c>
      <c r="K27" s="11">
        <f>SUM(K28:K31)</f>
        <v>34298800</v>
      </c>
      <c r="L27" s="11">
        <f>SUM(L28:L31)</f>
        <v>1860225.9</v>
      </c>
      <c r="M27" s="10">
        <f t="shared" si="4"/>
        <v>6.1393999300325417</v>
      </c>
      <c r="N27" s="10">
        <f>L27/K27*100</f>
        <v>5.4235888719138865</v>
      </c>
      <c r="O27" s="11">
        <f>L27/L8*100</f>
        <v>5.1521316921164662</v>
      </c>
      <c r="P27" s="10">
        <f t="shared" si="1"/>
        <v>80.743842992402165</v>
      </c>
      <c r="Q27" s="10">
        <f t="shared" si="2"/>
        <v>3.7007847005213579</v>
      </c>
      <c r="R27" s="1"/>
      <c r="S27" s="1"/>
      <c r="T27" s="1"/>
      <c r="U27" s="1"/>
    </row>
    <row r="28" spans="1:21" ht="15.75" x14ac:dyDescent="0.25">
      <c r="A28" s="7" t="s">
        <v>53</v>
      </c>
      <c r="B28" s="8" t="s">
        <v>49</v>
      </c>
      <c r="C28" s="15">
        <v>3166500</v>
      </c>
      <c r="D28" s="15">
        <v>3166500</v>
      </c>
      <c r="E28" s="15">
        <v>0</v>
      </c>
      <c r="F28" s="14">
        <f t="shared" si="0"/>
        <v>0</v>
      </c>
      <c r="G28" s="14">
        <f>E28/D28*100</f>
        <v>0</v>
      </c>
      <c r="H28" s="15">
        <f>E28/E8*100</f>
        <v>0</v>
      </c>
      <c r="I28" s="9"/>
      <c r="J28" s="15">
        <v>6346500</v>
      </c>
      <c r="K28" s="15">
        <v>6346500</v>
      </c>
      <c r="L28" s="15">
        <v>0</v>
      </c>
      <c r="M28" s="14">
        <f t="shared" si="4"/>
        <v>0</v>
      </c>
      <c r="N28" s="14">
        <f>L28/K28*100</f>
        <v>0</v>
      </c>
      <c r="O28" s="15">
        <f>L28/L8*100</f>
        <v>0</v>
      </c>
      <c r="P28" s="14">
        <v>0</v>
      </c>
      <c r="Q28" s="14">
        <f t="shared" si="2"/>
        <v>0</v>
      </c>
      <c r="R28" s="1"/>
      <c r="S28" s="1"/>
      <c r="T28" s="1"/>
      <c r="U28" s="1"/>
    </row>
    <row r="29" spans="1:21" ht="15.75" x14ac:dyDescent="0.25">
      <c r="A29" s="7" t="s">
        <v>54</v>
      </c>
      <c r="B29" s="8" t="s">
        <v>50</v>
      </c>
      <c r="C29" s="15">
        <v>3182100</v>
      </c>
      <c r="D29" s="15">
        <v>3182100</v>
      </c>
      <c r="E29" s="15">
        <v>409584.56</v>
      </c>
      <c r="F29" s="14">
        <f t="shared" si="0"/>
        <v>12.871517551302599</v>
      </c>
      <c r="G29" s="14">
        <f t="shared" ref="G29:G31" si="8">E29/D29*100</f>
        <v>12.871517551302599</v>
      </c>
      <c r="H29" s="15">
        <f>E29/E8*100</f>
        <v>1.3225008176001147</v>
      </c>
      <c r="I29" s="9"/>
      <c r="J29" s="15">
        <v>10229600</v>
      </c>
      <c r="K29" s="15">
        <v>14228600</v>
      </c>
      <c r="L29" s="15">
        <v>773859.24</v>
      </c>
      <c r="M29" s="14">
        <f t="shared" si="4"/>
        <v>7.5649022444670369</v>
      </c>
      <c r="N29" s="14">
        <f t="shared" ref="N29:N31" si="9">L29/K29*100</f>
        <v>5.4387588378336593</v>
      </c>
      <c r="O29" s="15">
        <f>L29/L8*100</f>
        <v>2.1433013676678532</v>
      </c>
      <c r="P29" s="14">
        <f t="shared" si="1"/>
        <v>52.927527233505664</v>
      </c>
      <c r="Q29" s="14">
        <f t="shared" si="2"/>
        <v>7.4327587134689397</v>
      </c>
      <c r="R29" s="1"/>
      <c r="S29" s="1"/>
      <c r="T29" s="1"/>
      <c r="U29" s="1"/>
    </row>
    <row r="30" spans="1:21" ht="15.75" x14ac:dyDescent="0.25">
      <c r="A30" s="7" t="s">
        <v>55</v>
      </c>
      <c r="B30" s="8" t="s">
        <v>51</v>
      </c>
      <c r="C30" s="15">
        <v>9508900</v>
      </c>
      <c r="D30" s="15">
        <v>9508900</v>
      </c>
      <c r="E30" s="15">
        <v>1076433.32</v>
      </c>
      <c r="F30" s="14">
        <f t="shared" si="0"/>
        <v>11.32027174541745</v>
      </c>
      <c r="G30" s="14">
        <f t="shared" si="8"/>
        <v>11.32027174541745</v>
      </c>
      <c r="H30" s="15">
        <f>E30/E8*100</f>
        <v>3.4756777594155555</v>
      </c>
      <c r="I30" s="9"/>
      <c r="J30" s="15">
        <v>13093300</v>
      </c>
      <c r="K30" s="15">
        <v>13093300</v>
      </c>
      <c r="L30" s="15">
        <v>1070366.6599999999</v>
      </c>
      <c r="M30" s="14">
        <f t="shared" si="4"/>
        <v>8.1749189280013432</v>
      </c>
      <c r="N30" s="14">
        <f t="shared" si="9"/>
        <v>8.1749189280013432</v>
      </c>
      <c r="O30" s="15">
        <v>2.97</v>
      </c>
      <c r="P30" s="14">
        <f t="shared" si="1"/>
        <v>100.56678334880125</v>
      </c>
      <c r="Q30" s="14">
        <f t="shared" si="2"/>
        <v>3.1453528174161072</v>
      </c>
      <c r="R30" s="1"/>
      <c r="S30" s="1"/>
      <c r="T30" s="1"/>
      <c r="U30" s="1"/>
    </row>
    <row r="31" spans="1:21" ht="36.75" customHeight="1" x14ac:dyDescent="0.25">
      <c r="A31" s="7" t="s">
        <v>56</v>
      </c>
      <c r="B31" s="8" t="s">
        <v>52</v>
      </c>
      <c r="C31" s="15">
        <v>604100</v>
      </c>
      <c r="D31" s="15">
        <v>604100</v>
      </c>
      <c r="E31" s="15">
        <v>16000</v>
      </c>
      <c r="F31" s="14">
        <f t="shared" si="0"/>
        <v>2.6485681178612812</v>
      </c>
      <c r="G31" s="14">
        <f t="shared" si="8"/>
        <v>2.6485681178612812</v>
      </c>
      <c r="H31" s="15">
        <f>E31/E8*100</f>
        <v>5.1662135607850643E-2</v>
      </c>
      <c r="I31" s="9"/>
      <c r="J31" s="15">
        <v>630400</v>
      </c>
      <c r="K31" s="15">
        <v>630400</v>
      </c>
      <c r="L31" s="15">
        <v>16000</v>
      </c>
      <c r="M31" s="14">
        <f t="shared" si="4"/>
        <v>2.5380710659898478</v>
      </c>
      <c r="N31" s="14">
        <f t="shared" si="9"/>
        <v>2.5380710659898478</v>
      </c>
      <c r="O31" s="15">
        <f>L31/L8*100</f>
        <v>4.4314030394837244E-2</v>
      </c>
      <c r="P31" s="14">
        <f t="shared" si="1"/>
        <v>100</v>
      </c>
      <c r="Q31" s="14">
        <f t="shared" si="2"/>
        <v>0.11049705187143344</v>
      </c>
      <c r="R31" s="1"/>
      <c r="S31" s="1"/>
      <c r="T31" s="1"/>
      <c r="U31" s="1"/>
    </row>
    <row r="32" spans="1:21" ht="31.5" x14ac:dyDescent="0.25">
      <c r="A32" s="4" t="s">
        <v>57</v>
      </c>
      <c r="B32" s="5" t="s">
        <v>58</v>
      </c>
      <c r="C32" s="11">
        <f>SUM(C33)</f>
        <v>351700</v>
      </c>
      <c r="D32" s="11">
        <f>SUM(D33)</f>
        <v>351700</v>
      </c>
      <c r="E32" s="11">
        <f>SUM(E33)</f>
        <v>0</v>
      </c>
      <c r="F32" s="10">
        <f t="shared" si="0"/>
        <v>0</v>
      </c>
      <c r="G32" s="10">
        <f>E32/D32*100</f>
        <v>0</v>
      </c>
      <c r="H32" s="11">
        <f>E32/E8*100</f>
        <v>0</v>
      </c>
      <c r="I32" s="6"/>
      <c r="J32" s="11">
        <f>SUM(J33)</f>
        <v>1070100</v>
      </c>
      <c r="K32" s="11">
        <f>SUM(K33)</f>
        <v>1070100</v>
      </c>
      <c r="L32" s="11">
        <f>SUM(L33)</f>
        <v>0</v>
      </c>
      <c r="M32" s="10">
        <f t="shared" si="4"/>
        <v>0</v>
      </c>
      <c r="N32" s="10">
        <f>L32/K32*100</f>
        <v>0</v>
      </c>
      <c r="O32" s="11">
        <f>L32/L8*100</f>
        <v>0</v>
      </c>
      <c r="P32" s="10">
        <v>0</v>
      </c>
      <c r="Q32" s="10">
        <f t="shared" si="2"/>
        <v>0</v>
      </c>
      <c r="R32" s="1"/>
      <c r="S32" s="1"/>
      <c r="T32" s="1"/>
      <c r="U32" s="1"/>
    </row>
    <row r="33" spans="1:21" ht="47.25" x14ac:dyDescent="0.25">
      <c r="A33" s="7" t="s">
        <v>60</v>
      </c>
      <c r="B33" s="8" t="s">
        <v>59</v>
      </c>
      <c r="C33" s="15">
        <v>351700</v>
      </c>
      <c r="D33" s="15">
        <v>351700</v>
      </c>
      <c r="E33" s="15">
        <v>0</v>
      </c>
      <c r="F33" s="14">
        <f t="shared" si="0"/>
        <v>0</v>
      </c>
      <c r="G33" s="14">
        <f>E33/D33*100</f>
        <v>0</v>
      </c>
      <c r="H33" s="15">
        <f>E33/E8*100</f>
        <v>0</v>
      </c>
      <c r="I33" s="9"/>
      <c r="J33" s="15">
        <v>1070100</v>
      </c>
      <c r="K33" s="15">
        <v>1070100</v>
      </c>
      <c r="L33" s="15">
        <v>0</v>
      </c>
      <c r="M33" s="14">
        <f t="shared" si="4"/>
        <v>0</v>
      </c>
      <c r="N33" s="14">
        <f>L33/K33*100</f>
        <v>0</v>
      </c>
      <c r="O33" s="15">
        <f>L33/L8*100</f>
        <v>0</v>
      </c>
      <c r="P33" s="14">
        <v>0</v>
      </c>
      <c r="Q33" s="14">
        <f t="shared" si="2"/>
        <v>0</v>
      </c>
      <c r="R33" s="1"/>
      <c r="S33" s="1"/>
      <c r="T33" s="1"/>
      <c r="U33" s="1"/>
    </row>
    <row r="34" spans="1:21" ht="15.75" x14ac:dyDescent="0.25">
      <c r="A34" s="4" t="s">
        <v>62</v>
      </c>
      <c r="B34" s="5" t="s">
        <v>61</v>
      </c>
      <c r="C34" s="11">
        <f>SUM(C35:C38)</f>
        <v>230277850</v>
      </c>
      <c r="D34" s="11">
        <f>SUM(D35:D38)</f>
        <v>230277850</v>
      </c>
      <c r="E34" s="11">
        <f>SUM(E35:E38)</f>
        <v>18246458.670000002</v>
      </c>
      <c r="F34" s="10">
        <f t="shared" si="0"/>
        <v>7.9236707612130308</v>
      </c>
      <c r="G34" s="10">
        <f>E34/D34*100</f>
        <v>7.9236707612130308</v>
      </c>
      <c r="H34" s="11">
        <f>E34/E8*100</f>
        <v>58.915688885786381</v>
      </c>
      <c r="I34" s="6"/>
      <c r="J34" s="11">
        <f>SUM(J35:J38)</f>
        <v>221377800</v>
      </c>
      <c r="K34" s="11">
        <f>SUM(K35:K38)</f>
        <v>223605425</v>
      </c>
      <c r="L34" s="11">
        <f>SUM(L35:L38)</f>
        <v>17959004.09</v>
      </c>
      <c r="M34" s="10">
        <f t="shared" si="4"/>
        <v>8.1123780659126616</v>
      </c>
      <c r="N34" s="10">
        <f>L34/K34*100</f>
        <v>8.0315600974350243</v>
      </c>
      <c r="O34" s="11">
        <f>L34/L8*100</f>
        <v>49.739740819079145</v>
      </c>
      <c r="P34" s="10">
        <f t="shared" si="1"/>
        <v>101.60061537131708</v>
      </c>
      <c r="Q34" s="10">
        <f t="shared" si="2"/>
        <v>-0.10788933622199348</v>
      </c>
      <c r="R34" s="1"/>
      <c r="S34" s="1"/>
      <c r="T34" s="1"/>
      <c r="U34" s="1"/>
    </row>
    <row r="35" spans="1:21" ht="15.75" x14ac:dyDescent="0.25">
      <c r="A35" s="7" t="s">
        <v>67</v>
      </c>
      <c r="B35" s="8" t="s">
        <v>63</v>
      </c>
      <c r="C35" s="15">
        <v>89566000</v>
      </c>
      <c r="D35" s="15">
        <v>89566000</v>
      </c>
      <c r="E35" s="15">
        <v>7685267</v>
      </c>
      <c r="F35" s="14">
        <f t="shared" si="0"/>
        <v>8.5805629368287075</v>
      </c>
      <c r="G35" s="14">
        <f>E35/D35*100</f>
        <v>8.5805629368287075</v>
      </c>
      <c r="H35" s="15">
        <v>24.82</v>
      </c>
      <c r="I35" s="9"/>
      <c r="J35" s="15">
        <v>81246100</v>
      </c>
      <c r="K35" s="15">
        <v>81246100</v>
      </c>
      <c r="L35" s="15">
        <v>7222002</v>
      </c>
      <c r="M35" s="14">
        <f t="shared" si="4"/>
        <v>8.8890445202908204</v>
      </c>
      <c r="N35" s="14">
        <f>L35/K35*100</f>
        <v>8.8890445202908204</v>
      </c>
      <c r="O35" s="15">
        <f>L35/L8*100</f>
        <v>20.002251008723459</v>
      </c>
      <c r="P35" s="14">
        <f t="shared" si="1"/>
        <v>106.41463405853391</v>
      </c>
      <c r="Q35" s="14">
        <f t="shared" si="2"/>
        <v>-0.30848158346211285</v>
      </c>
      <c r="R35" s="1"/>
      <c r="S35" s="1"/>
      <c r="T35" s="1"/>
      <c r="U35" s="1"/>
    </row>
    <row r="36" spans="1:21" ht="15.75" x14ac:dyDescent="0.25">
      <c r="A36" s="7" t="s">
        <v>68</v>
      </c>
      <c r="B36" s="8" t="s">
        <v>64</v>
      </c>
      <c r="C36" s="15">
        <v>117951850</v>
      </c>
      <c r="D36" s="15">
        <v>117951850</v>
      </c>
      <c r="E36" s="15">
        <v>9969708.8000000007</v>
      </c>
      <c r="F36" s="14">
        <f t="shared" si="0"/>
        <v>8.4523547532319334</v>
      </c>
      <c r="G36" s="14">
        <f t="shared" ref="G36:G38" si="10">E36/D36*100</f>
        <v>8.4523547532319334</v>
      </c>
      <c r="H36" s="15">
        <f>E36/E8*100</f>
        <v>32.191027999773866</v>
      </c>
      <c r="I36" s="9"/>
      <c r="J36" s="15">
        <v>115967300</v>
      </c>
      <c r="K36" s="15">
        <v>118194925</v>
      </c>
      <c r="L36" s="15">
        <v>10239106.16</v>
      </c>
      <c r="M36" s="14">
        <f t="shared" si="4"/>
        <v>8.8293046056948814</v>
      </c>
      <c r="N36" s="14">
        <f t="shared" ref="N36:N38" si="11">L36/K36*100</f>
        <v>8.6628983097201502</v>
      </c>
      <c r="O36" s="15">
        <f>L36/L8*100</f>
        <v>28.35850384938783</v>
      </c>
      <c r="P36" s="14">
        <f t="shared" si="1"/>
        <v>97.368936743204941</v>
      </c>
      <c r="Q36" s="14">
        <f t="shared" si="2"/>
        <v>-0.21054355648821677</v>
      </c>
      <c r="R36" s="1"/>
      <c r="S36" s="1"/>
      <c r="T36" s="1"/>
      <c r="U36" s="1"/>
    </row>
    <row r="37" spans="1:21" ht="15.75" x14ac:dyDescent="0.25">
      <c r="A37" s="7" t="s">
        <v>69</v>
      </c>
      <c r="B37" s="8" t="s">
        <v>65</v>
      </c>
      <c r="C37" s="15">
        <v>1803400</v>
      </c>
      <c r="D37" s="15">
        <v>1803400</v>
      </c>
      <c r="E37" s="15">
        <v>0</v>
      </c>
      <c r="F37" s="14">
        <f t="shared" si="0"/>
        <v>0</v>
      </c>
      <c r="G37" s="14">
        <f t="shared" si="10"/>
        <v>0</v>
      </c>
      <c r="H37" s="15">
        <f>E37/E8*100</f>
        <v>0</v>
      </c>
      <c r="I37" s="9"/>
      <c r="J37" s="15">
        <v>1976600</v>
      </c>
      <c r="K37" s="15">
        <v>1976600</v>
      </c>
      <c r="L37" s="15">
        <v>0</v>
      </c>
      <c r="M37" s="14">
        <f t="shared" si="4"/>
        <v>0</v>
      </c>
      <c r="N37" s="14">
        <f t="shared" si="11"/>
        <v>0</v>
      </c>
      <c r="O37" s="15">
        <f>L37/L8*100</f>
        <v>0</v>
      </c>
      <c r="P37" s="14">
        <v>0</v>
      </c>
      <c r="Q37" s="14">
        <f t="shared" si="2"/>
        <v>0</v>
      </c>
      <c r="R37" s="1"/>
      <c r="S37" s="1"/>
      <c r="T37" s="1"/>
      <c r="U37" s="1"/>
    </row>
    <row r="38" spans="1:21" ht="31.5" x14ac:dyDescent="0.25">
      <c r="A38" s="7" t="s">
        <v>70</v>
      </c>
      <c r="B38" s="8" t="s">
        <v>66</v>
      </c>
      <c r="C38" s="15">
        <v>20956600</v>
      </c>
      <c r="D38" s="15">
        <v>20956600</v>
      </c>
      <c r="E38" s="15">
        <v>591482.87</v>
      </c>
      <c r="F38" s="14">
        <f t="shared" si="0"/>
        <v>2.8224180926295297</v>
      </c>
      <c r="G38" s="14">
        <f t="shared" si="10"/>
        <v>2.8224180926295297</v>
      </c>
      <c r="H38" s="15">
        <f>E38/E8*100</f>
        <v>1.9098292649787931</v>
      </c>
      <c r="I38" s="9"/>
      <c r="J38" s="15">
        <v>22187800</v>
      </c>
      <c r="K38" s="15">
        <v>22187800</v>
      </c>
      <c r="L38" s="15">
        <v>497895.93</v>
      </c>
      <c r="M38" s="14">
        <f t="shared" si="4"/>
        <v>2.2440076528542714</v>
      </c>
      <c r="N38" s="14">
        <f t="shared" si="11"/>
        <v>2.2440076528542714</v>
      </c>
      <c r="O38" s="15">
        <f>L38/L8*100</f>
        <v>1.3789859609678596</v>
      </c>
      <c r="P38" s="14">
        <f t="shared" si="1"/>
        <v>118.79648624562968</v>
      </c>
      <c r="Q38" s="14">
        <f t="shared" si="2"/>
        <v>0.5784104397752583</v>
      </c>
      <c r="R38" s="1"/>
      <c r="S38" s="1"/>
      <c r="T38" s="1"/>
      <c r="U38" s="1"/>
    </row>
    <row r="39" spans="1:21" ht="31.5" x14ac:dyDescent="0.25">
      <c r="A39" s="4" t="s">
        <v>72</v>
      </c>
      <c r="B39" s="5" t="s">
        <v>71</v>
      </c>
      <c r="C39" s="11">
        <f>SUM(C40:C41)</f>
        <v>37581950</v>
      </c>
      <c r="D39" s="11">
        <f>SUM(D40:D41)</f>
        <v>52581950</v>
      </c>
      <c r="E39" s="11">
        <f>SUM(E40:E41)</f>
        <v>3078671.91</v>
      </c>
      <c r="F39" s="10">
        <f t="shared" si="0"/>
        <v>8.1918897502657533</v>
      </c>
      <c r="G39" s="10">
        <f>E39/D39*100</f>
        <v>5.8549975989859639</v>
      </c>
      <c r="H39" s="11">
        <f>E39/E8*100</f>
        <v>9.940672856656283</v>
      </c>
      <c r="I39" s="6"/>
      <c r="J39" s="11">
        <f>SUM(J40:J41)</f>
        <v>39853900</v>
      </c>
      <c r="K39" s="11">
        <f>SUM(K40:K41)</f>
        <v>39853900</v>
      </c>
      <c r="L39" s="11">
        <f>SUM(L40:L41)</f>
        <v>2429432.46</v>
      </c>
      <c r="M39" s="10">
        <f t="shared" si="4"/>
        <v>6.0958462283490453</v>
      </c>
      <c r="N39" s="10">
        <f>L39/K39*100</f>
        <v>6.0958462283490453</v>
      </c>
      <c r="O39" s="11">
        <f>L39/L8*100</f>
        <v>6.7286214921652636</v>
      </c>
      <c r="P39" s="10">
        <f t="shared" si="1"/>
        <v>126.72391435817072</v>
      </c>
      <c r="Q39" s="10">
        <f t="shared" si="2"/>
        <v>-0.24084862936308138</v>
      </c>
      <c r="R39" s="1"/>
      <c r="S39" s="1"/>
      <c r="T39" s="1"/>
      <c r="U39" s="1"/>
    </row>
    <row r="40" spans="1:21" ht="15.75" x14ac:dyDescent="0.25">
      <c r="A40" s="7" t="s">
        <v>75</v>
      </c>
      <c r="B40" s="8" t="s">
        <v>73</v>
      </c>
      <c r="C40" s="15">
        <v>25771250</v>
      </c>
      <c r="D40" s="15">
        <v>40771250</v>
      </c>
      <c r="E40" s="15">
        <v>2713178.63</v>
      </c>
      <c r="F40" s="14">
        <f t="shared" si="0"/>
        <v>10.527927942959693</v>
      </c>
      <c r="G40" s="14">
        <f>E40/D40*100</f>
        <v>6.6546368580801412</v>
      </c>
      <c r="H40" s="15">
        <f>E40/E8*100</f>
        <v>8.7605376444614009</v>
      </c>
      <c r="I40" s="9"/>
      <c r="J40" s="15">
        <v>28390900</v>
      </c>
      <c r="K40" s="15">
        <v>28390900</v>
      </c>
      <c r="L40" s="15">
        <v>2127769.83</v>
      </c>
      <c r="M40" s="14">
        <f t="shared" si="4"/>
        <v>7.4945487110306477</v>
      </c>
      <c r="N40" s="14">
        <f>L40/K40*100</f>
        <v>7.4945487110306477</v>
      </c>
      <c r="O40" s="15">
        <f>L40/L8*100</f>
        <v>5.8931285574898542</v>
      </c>
      <c r="P40" s="14">
        <f t="shared" si="1"/>
        <v>127.51278788458053</v>
      </c>
      <c r="Q40" s="14">
        <f t="shared" si="2"/>
        <v>-0.83991185295050652</v>
      </c>
      <c r="R40" s="1"/>
      <c r="S40" s="1"/>
      <c r="T40" s="1"/>
      <c r="U40" s="1"/>
    </row>
    <row r="41" spans="1:21" ht="31.5" x14ac:dyDescent="0.25">
      <c r="A41" s="7" t="s">
        <v>76</v>
      </c>
      <c r="B41" s="8" t="s">
        <v>74</v>
      </c>
      <c r="C41" s="15">
        <v>11810700</v>
      </c>
      <c r="D41" s="15">
        <v>11810700</v>
      </c>
      <c r="E41" s="15">
        <v>365493.28</v>
      </c>
      <c r="F41" s="14">
        <f t="shared" si="0"/>
        <v>3.0945945625576807</v>
      </c>
      <c r="G41" s="14">
        <f>E41/D41*100</f>
        <v>3.0945945625576807</v>
      </c>
      <c r="H41" s="15">
        <f>E41/E8*100</f>
        <v>1.1801352121948829</v>
      </c>
      <c r="I41" s="9"/>
      <c r="J41" s="15">
        <v>11463000</v>
      </c>
      <c r="K41" s="15">
        <v>11463000</v>
      </c>
      <c r="L41" s="15">
        <v>301662.63</v>
      </c>
      <c r="M41" s="14">
        <f t="shared" si="4"/>
        <v>2.6316202564773619</v>
      </c>
      <c r="N41" s="14">
        <f>L41/K41*100</f>
        <v>2.6316202564773619</v>
      </c>
      <c r="O41" s="15">
        <f>L41/L8*100</f>
        <v>0.83549293467540875</v>
      </c>
      <c r="P41" s="14">
        <f t="shared" si="1"/>
        <v>121.15961463307536</v>
      </c>
      <c r="Q41" s="14">
        <f t="shared" si="2"/>
        <v>0.46297430608031886</v>
      </c>
      <c r="R41" s="1"/>
      <c r="S41" s="1"/>
      <c r="T41" s="1"/>
      <c r="U41" s="1"/>
    </row>
    <row r="42" spans="1:21" ht="15.75" x14ac:dyDescent="0.25">
      <c r="A42" s="4" t="s">
        <v>77</v>
      </c>
      <c r="B42" s="5" t="s">
        <v>78</v>
      </c>
      <c r="C42" s="11">
        <f>SUM(C43:C46)</f>
        <v>10363100</v>
      </c>
      <c r="D42" s="11">
        <f>SUM(D43:D46)</f>
        <v>10363100</v>
      </c>
      <c r="E42" s="11">
        <f>SUM(E43:E46)</f>
        <v>420060.88</v>
      </c>
      <c r="F42" s="10">
        <f t="shared" si="0"/>
        <v>4.0534288002624699</v>
      </c>
      <c r="G42" s="10">
        <f>E42/D42*100</f>
        <v>4.0534288002624699</v>
      </c>
      <c r="H42" s="11">
        <f>E42/E8*100</f>
        <v>1.3563276341320671</v>
      </c>
      <c r="I42" s="6"/>
      <c r="J42" s="11">
        <f>SUM(J43:J46)</f>
        <v>13526300</v>
      </c>
      <c r="K42" s="11">
        <f>SUM(K43:K46)</f>
        <v>13577210</v>
      </c>
      <c r="L42" s="11">
        <f>SUM(L43:L46)</f>
        <v>239175.32</v>
      </c>
      <c r="M42" s="10">
        <f t="shared" si="4"/>
        <v>1.7682242741917598</v>
      </c>
      <c r="N42" s="10">
        <f>L42/K42*100</f>
        <v>1.7615940241036268</v>
      </c>
      <c r="O42" s="11">
        <f>L42/L8*100</f>
        <v>0.66242640001093278</v>
      </c>
      <c r="P42" s="10">
        <f t="shared" si="1"/>
        <v>175.62885668972871</v>
      </c>
      <c r="Q42" s="10">
        <f t="shared" si="2"/>
        <v>2.2918347761588431</v>
      </c>
      <c r="R42" s="1"/>
      <c r="S42" s="1"/>
      <c r="T42" s="1"/>
      <c r="U42" s="1"/>
    </row>
    <row r="43" spans="1:21" ht="15.75" x14ac:dyDescent="0.25">
      <c r="A43" s="7" t="s">
        <v>83</v>
      </c>
      <c r="B43" s="8" t="s">
        <v>79</v>
      </c>
      <c r="C43" s="15">
        <v>2579500</v>
      </c>
      <c r="D43" s="15">
        <v>2579500</v>
      </c>
      <c r="E43" s="15">
        <v>238385.3</v>
      </c>
      <c r="F43" s="14">
        <f t="shared" si="0"/>
        <v>9.2415313045163785</v>
      </c>
      <c r="G43" s="14">
        <f>E43/D43*100</f>
        <v>9.2415313045163785</v>
      </c>
      <c r="H43" s="15">
        <f>E43/E8*100</f>
        <v>0.7697183559698848</v>
      </c>
      <c r="I43" s="9"/>
      <c r="J43" s="15">
        <v>2689400</v>
      </c>
      <c r="K43" s="15">
        <v>2689400</v>
      </c>
      <c r="L43" s="15">
        <v>209732.01</v>
      </c>
      <c r="M43" s="14">
        <f t="shared" si="4"/>
        <v>7.7984684316204369</v>
      </c>
      <c r="N43" s="14">
        <f>L43/K43*100</f>
        <v>7.7984684316204369</v>
      </c>
      <c r="O43" s="15">
        <f>L43/L8*100</f>
        <v>0.58087941661939435</v>
      </c>
      <c r="P43" s="14">
        <f t="shared" si="1"/>
        <v>113.66185829239895</v>
      </c>
      <c r="Q43" s="14">
        <f t="shared" si="2"/>
        <v>1.4430628728959416</v>
      </c>
      <c r="R43" s="1"/>
      <c r="S43" s="1"/>
      <c r="T43" s="1"/>
      <c r="U43" s="1"/>
    </row>
    <row r="44" spans="1:21" ht="31.5" x14ac:dyDescent="0.25">
      <c r="A44" s="7" t="s">
        <v>84</v>
      </c>
      <c r="B44" s="8" t="s">
        <v>80</v>
      </c>
      <c r="C44" s="15">
        <v>2862000</v>
      </c>
      <c r="D44" s="15">
        <v>2862000</v>
      </c>
      <c r="E44" s="15">
        <v>9053.24</v>
      </c>
      <c r="F44" s="14">
        <f t="shared" si="0"/>
        <v>0.3163256464011181</v>
      </c>
      <c r="G44" s="14">
        <f t="shared" ref="G44:G52" si="12">E44/D44*100</f>
        <v>0.3163256464011181</v>
      </c>
      <c r="H44" s="15">
        <f>E44/E8*100</f>
        <v>2.9231857035651107E-2</v>
      </c>
      <c r="I44" s="9"/>
      <c r="J44" s="15">
        <v>6336200</v>
      </c>
      <c r="K44" s="15">
        <v>6387110</v>
      </c>
      <c r="L44" s="15">
        <v>5365</v>
      </c>
      <c r="M44" s="14">
        <f t="shared" si="4"/>
        <v>8.4672201003756192E-2</v>
      </c>
      <c r="N44" s="14">
        <f t="shared" ref="N44:N52" si="13">L44/K44*100</f>
        <v>8.3997300813670031E-2</v>
      </c>
      <c r="O44" s="15">
        <f>L44/L8*100</f>
        <v>1.4859048316768863E-2</v>
      </c>
      <c r="P44" s="14">
        <f t="shared" si="1"/>
        <v>168.74631873252562</v>
      </c>
      <c r="Q44" s="14">
        <f t="shared" si="2"/>
        <v>0.23232834558744808</v>
      </c>
      <c r="R44" s="1"/>
      <c r="S44" s="1"/>
      <c r="T44" s="1"/>
      <c r="U44" s="1"/>
    </row>
    <row r="45" spans="1:21" ht="15.75" x14ac:dyDescent="0.25">
      <c r="A45" s="7" t="s">
        <v>85</v>
      </c>
      <c r="B45" s="8" t="s">
        <v>81</v>
      </c>
      <c r="C45" s="15">
        <v>4873600</v>
      </c>
      <c r="D45" s="15">
        <v>4873600</v>
      </c>
      <c r="E45" s="15">
        <v>172622.34</v>
      </c>
      <c r="F45" s="14">
        <f t="shared" si="0"/>
        <v>3.5419882632961261</v>
      </c>
      <c r="G45" s="14">
        <f t="shared" si="12"/>
        <v>3.5419882632961261</v>
      </c>
      <c r="H45" s="15">
        <f>E45/E8*100</f>
        <v>0.55737742112653121</v>
      </c>
      <c r="I45" s="9"/>
      <c r="J45" s="15">
        <v>4452700</v>
      </c>
      <c r="K45" s="15">
        <v>4452700</v>
      </c>
      <c r="L45" s="15">
        <v>24078.31</v>
      </c>
      <c r="M45" s="14">
        <f t="shared" si="4"/>
        <v>0.54075751791048132</v>
      </c>
      <c r="N45" s="14">
        <f t="shared" si="13"/>
        <v>0.54075751791048132</v>
      </c>
      <c r="O45" s="15">
        <f>L45/L8*100</f>
        <v>6.6687935074769597E-2</v>
      </c>
      <c r="P45" s="14">
        <f t="shared" si="1"/>
        <v>716.92049815788562</v>
      </c>
      <c r="Q45" s="14">
        <f t="shared" si="2"/>
        <v>3.0012307453856448</v>
      </c>
      <c r="R45" s="1"/>
      <c r="S45" s="1"/>
      <c r="T45" s="1"/>
      <c r="U45" s="1"/>
    </row>
    <row r="46" spans="1:21" ht="31.5" x14ac:dyDescent="0.25">
      <c r="A46" s="7" t="s">
        <v>86</v>
      </c>
      <c r="B46" s="8" t="s">
        <v>82</v>
      </c>
      <c r="C46" s="15">
        <v>48000</v>
      </c>
      <c r="D46" s="15">
        <v>48000</v>
      </c>
      <c r="E46" s="15">
        <v>0</v>
      </c>
      <c r="F46" s="14">
        <f t="shared" si="0"/>
        <v>0</v>
      </c>
      <c r="G46" s="14">
        <f t="shared" si="12"/>
        <v>0</v>
      </c>
      <c r="H46" s="15">
        <f>E46/E8*100</f>
        <v>0</v>
      </c>
      <c r="I46" s="9"/>
      <c r="J46" s="15">
        <v>48000</v>
      </c>
      <c r="K46" s="15">
        <v>48000</v>
      </c>
      <c r="L46" s="15">
        <v>0</v>
      </c>
      <c r="M46" s="14">
        <f t="shared" si="4"/>
        <v>0</v>
      </c>
      <c r="N46" s="14">
        <f t="shared" si="13"/>
        <v>0</v>
      </c>
      <c r="O46" s="15">
        <f>L46/L8*100</f>
        <v>0</v>
      </c>
      <c r="P46" s="14">
        <v>0</v>
      </c>
      <c r="Q46" s="14">
        <f t="shared" si="2"/>
        <v>0</v>
      </c>
      <c r="R46" s="1"/>
      <c r="S46" s="1"/>
      <c r="T46" s="1"/>
      <c r="U46" s="1"/>
    </row>
    <row r="47" spans="1:21" ht="31.5" x14ac:dyDescent="0.25">
      <c r="A47" s="4" t="s">
        <v>88</v>
      </c>
      <c r="B47" s="5" t="s">
        <v>87</v>
      </c>
      <c r="C47" s="11">
        <f>SUM(C48)</f>
        <v>38437400</v>
      </c>
      <c r="D47" s="11">
        <f>SUM(D48)</f>
        <v>38437400</v>
      </c>
      <c r="E47" s="11">
        <f>SUM(E48)</f>
        <v>2519146</v>
      </c>
      <c r="F47" s="10">
        <f t="shared" si="0"/>
        <v>6.5538928231357998</v>
      </c>
      <c r="G47" s="10">
        <f t="shared" si="12"/>
        <v>6.5538928231357998</v>
      </c>
      <c r="H47" s="11">
        <f>E47/E8*100</f>
        <v>8.1340288917484074</v>
      </c>
      <c r="I47" s="6"/>
      <c r="J47" s="11">
        <f>SUM(J48)</f>
        <v>30626300</v>
      </c>
      <c r="K47" s="11">
        <f>SUM(K48)</f>
        <v>30626300</v>
      </c>
      <c r="L47" s="11">
        <f>SUM(L48)</f>
        <v>2869717</v>
      </c>
      <c r="M47" s="10">
        <f t="shared" si="4"/>
        <v>9.3701067383262107</v>
      </c>
      <c r="N47" s="10">
        <f t="shared" si="13"/>
        <v>9.3701067383262107</v>
      </c>
      <c r="O47" s="11">
        <f>L47/L8*100</f>
        <v>7.9480453976613212</v>
      </c>
      <c r="P47" s="10">
        <f t="shared" si="1"/>
        <v>87.783777982288854</v>
      </c>
      <c r="Q47" s="10">
        <f t="shared" si="2"/>
        <v>-2.8162139151904109</v>
      </c>
      <c r="R47" s="1"/>
      <c r="S47" s="1"/>
      <c r="T47" s="1"/>
      <c r="U47" s="1"/>
    </row>
    <row r="48" spans="1:21" ht="15.75" x14ac:dyDescent="0.25">
      <c r="A48" s="7" t="s">
        <v>89</v>
      </c>
      <c r="B48" s="8" t="s">
        <v>90</v>
      </c>
      <c r="C48" s="15">
        <v>38437400</v>
      </c>
      <c r="D48" s="15">
        <v>38437400</v>
      </c>
      <c r="E48" s="15">
        <v>2519146</v>
      </c>
      <c r="F48" s="14">
        <f t="shared" si="0"/>
        <v>6.5538928231357998</v>
      </c>
      <c r="G48" s="14">
        <f t="shared" si="12"/>
        <v>6.5538928231357998</v>
      </c>
      <c r="H48" s="15">
        <f>E48/E8*100</f>
        <v>8.1340288917484074</v>
      </c>
      <c r="I48" s="9"/>
      <c r="J48" s="15">
        <v>30626300</v>
      </c>
      <c r="K48" s="15">
        <v>30626300</v>
      </c>
      <c r="L48" s="15">
        <v>2869717</v>
      </c>
      <c r="M48" s="14">
        <f t="shared" si="4"/>
        <v>9.3701067383262107</v>
      </c>
      <c r="N48" s="14">
        <f t="shared" si="13"/>
        <v>9.3701067383262107</v>
      </c>
      <c r="O48" s="15">
        <f>L48/L8*100</f>
        <v>7.9480453976613212</v>
      </c>
      <c r="P48" s="14">
        <f t="shared" si="1"/>
        <v>87.783777982288854</v>
      </c>
      <c r="Q48" s="14">
        <f t="shared" si="2"/>
        <v>-2.8162139151904109</v>
      </c>
      <c r="R48" s="1"/>
      <c r="S48" s="1"/>
      <c r="T48" s="1"/>
      <c r="U48" s="1"/>
    </row>
    <row r="49" spans="1:21" ht="31.5" x14ac:dyDescent="0.25">
      <c r="A49" s="4" t="s">
        <v>91</v>
      </c>
      <c r="B49" s="6">
        <v>1200</v>
      </c>
      <c r="C49" s="11">
        <f>SUM(C50)</f>
        <v>1162700</v>
      </c>
      <c r="D49" s="11">
        <f>SUM(D50)</f>
        <v>1162700</v>
      </c>
      <c r="E49" s="11">
        <f>SUM(E50)</f>
        <v>67825</v>
      </c>
      <c r="F49" s="10">
        <f t="shared" si="0"/>
        <v>5.8334050055904365</v>
      </c>
      <c r="G49" s="10">
        <f t="shared" si="12"/>
        <v>5.8334050055904365</v>
      </c>
      <c r="H49" s="11">
        <f>E49/E8*100</f>
        <v>0.21899902172515434</v>
      </c>
      <c r="I49" s="6"/>
      <c r="J49" s="11">
        <f>SUM(J50)</f>
        <v>1274400</v>
      </c>
      <c r="K49" s="11">
        <f>SUM(K50)</f>
        <v>1274400</v>
      </c>
      <c r="L49" s="11">
        <f>SUM(L50)</f>
        <v>74342</v>
      </c>
      <c r="M49" s="10">
        <f t="shared" si="4"/>
        <v>5.8334902699309481</v>
      </c>
      <c r="N49" s="10">
        <f t="shared" si="13"/>
        <v>5.8334902699309481</v>
      </c>
      <c r="O49" s="11">
        <v>0.2</v>
      </c>
      <c r="P49" s="10">
        <f t="shared" si="1"/>
        <v>91.233757499125673</v>
      </c>
      <c r="Q49" s="10">
        <f t="shared" si="2"/>
        <v>-8.5264340511592707E-5</v>
      </c>
      <c r="R49" s="1"/>
      <c r="S49" s="1"/>
      <c r="T49" s="1"/>
      <c r="U49" s="1"/>
    </row>
    <row r="50" spans="1:21" ht="31.5" x14ac:dyDescent="0.25">
      <c r="A50" s="7" t="s">
        <v>92</v>
      </c>
      <c r="B50" s="9">
        <v>1202</v>
      </c>
      <c r="C50" s="15">
        <v>1162700</v>
      </c>
      <c r="D50" s="15">
        <v>1162700</v>
      </c>
      <c r="E50" s="15">
        <v>67825</v>
      </c>
      <c r="F50" s="14">
        <f t="shared" si="0"/>
        <v>5.8334050055904365</v>
      </c>
      <c r="G50" s="14">
        <f t="shared" si="12"/>
        <v>5.8334050055904365</v>
      </c>
      <c r="H50" s="15">
        <f>E50/E8*100</f>
        <v>0.21899902172515434</v>
      </c>
      <c r="I50" s="9"/>
      <c r="J50" s="15">
        <v>1274400</v>
      </c>
      <c r="K50" s="15">
        <v>1274400</v>
      </c>
      <c r="L50" s="15">
        <v>74342</v>
      </c>
      <c r="M50" s="14">
        <f t="shared" si="4"/>
        <v>5.8334902699309481</v>
      </c>
      <c r="N50" s="14">
        <f t="shared" si="13"/>
        <v>5.8334902699309481</v>
      </c>
      <c r="O50" s="15">
        <v>0.2</v>
      </c>
      <c r="P50" s="14">
        <f t="shared" si="1"/>
        <v>91.233757499125673</v>
      </c>
      <c r="Q50" s="14">
        <f t="shared" si="2"/>
        <v>-8.5264340511592707E-5</v>
      </c>
      <c r="R50" s="1"/>
      <c r="S50" s="1"/>
      <c r="T50" s="1"/>
      <c r="U50" s="1"/>
    </row>
    <row r="51" spans="1:21" ht="47.25" x14ac:dyDescent="0.25">
      <c r="A51" s="4" t="s">
        <v>93</v>
      </c>
      <c r="B51" s="6">
        <v>1300</v>
      </c>
      <c r="C51" s="11">
        <f>SUM(C52)</f>
        <v>409736.26</v>
      </c>
      <c r="D51" s="11">
        <f>SUM(D52)</f>
        <v>409736.26</v>
      </c>
      <c r="E51" s="11">
        <f>SUM(E52)</f>
        <v>37530.36</v>
      </c>
      <c r="F51" s="10">
        <f t="shared" si="0"/>
        <v>9.1596384464484544</v>
      </c>
      <c r="G51" s="10">
        <f t="shared" si="12"/>
        <v>9.1596384464484544</v>
      </c>
      <c r="H51" s="11">
        <f>E51/E8*100</f>
        <v>0.12118115923321583</v>
      </c>
      <c r="I51" s="6"/>
      <c r="J51" s="11">
        <f>SUM(J52)</f>
        <v>623700</v>
      </c>
      <c r="K51" s="11">
        <f>SUM(K52)</f>
        <v>623700</v>
      </c>
      <c r="L51" s="11">
        <f>SUM(L52)</f>
        <v>52971.08</v>
      </c>
      <c r="M51" s="10">
        <f t="shared" si="4"/>
        <v>8.4930383197049863</v>
      </c>
      <c r="N51" s="10">
        <f t="shared" si="13"/>
        <v>8.4930383197049863</v>
      </c>
      <c r="O51" s="11">
        <f>L51/L8*100</f>
        <v>0.14671012807295972</v>
      </c>
      <c r="P51" s="10">
        <f t="shared" si="1"/>
        <v>70.85066039808892</v>
      </c>
      <c r="Q51" s="10">
        <f t="shared" si="2"/>
        <v>0.66660012674346802</v>
      </c>
      <c r="R51" s="1"/>
      <c r="S51" s="1"/>
      <c r="T51" s="1"/>
      <c r="U51" s="1"/>
    </row>
    <row r="52" spans="1:21" ht="47.25" x14ac:dyDescent="0.25">
      <c r="A52" s="7" t="s">
        <v>94</v>
      </c>
      <c r="B52" s="9">
        <v>1301</v>
      </c>
      <c r="C52" s="15">
        <v>409736.26</v>
      </c>
      <c r="D52" s="15">
        <v>409736.26</v>
      </c>
      <c r="E52" s="15">
        <v>37530.36</v>
      </c>
      <c r="F52" s="14">
        <f t="shared" si="0"/>
        <v>9.1596384464484544</v>
      </c>
      <c r="G52" s="14">
        <f t="shared" si="12"/>
        <v>9.1596384464484544</v>
      </c>
      <c r="H52" s="15">
        <f>E52/E8*100</f>
        <v>0.12118115923321583</v>
      </c>
      <c r="I52" s="9"/>
      <c r="J52" s="15">
        <v>623700</v>
      </c>
      <c r="K52" s="15">
        <v>623700</v>
      </c>
      <c r="L52" s="15">
        <v>52971.08</v>
      </c>
      <c r="M52" s="14">
        <f t="shared" si="4"/>
        <v>8.4930383197049863</v>
      </c>
      <c r="N52" s="14">
        <f t="shared" si="13"/>
        <v>8.4930383197049863</v>
      </c>
      <c r="O52" s="15">
        <f>L52/L8*100</f>
        <v>0.14671012807295972</v>
      </c>
      <c r="P52" s="14">
        <f t="shared" si="1"/>
        <v>70.85066039808892</v>
      </c>
      <c r="Q52" s="14">
        <f t="shared" si="2"/>
        <v>0.66660012674346802</v>
      </c>
      <c r="R52" s="1"/>
      <c r="S52" s="1"/>
      <c r="T52" s="1"/>
      <c r="U52" s="1"/>
    </row>
    <row r="53" spans="1:21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8">
    <mergeCell ref="L5:L6"/>
    <mergeCell ref="M5:N5"/>
    <mergeCell ref="O5:O6"/>
    <mergeCell ref="A1:Q1"/>
    <mergeCell ref="A2:Q2"/>
    <mergeCell ref="A4:A6"/>
    <mergeCell ref="B4:B6"/>
    <mergeCell ref="C4:H4"/>
    <mergeCell ref="J4:Q4"/>
    <mergeCell ref="C5:C6"/>
    <mergeCell ref="D5:D6"/>
    <mergeCell ref="E5:E6"/>
    <mergeCell ref="F5:G5"/>
    <mergeCell ref="P5:P6"/>
    <mergeCell ref="Q5:Q6"/>
    <mergeCell ref="H5:H6"/>
    <mergeCell ref="J5:J6"/>
    <mergeCell ref="K5:K6"/>
  </mergeCells>
  <pageMargins left="0.15748031496062992" right="0.15748031496062992" top="0.35433070866141736" bottom="0.19685039370078741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abSelected="1" workbookViewId="0">
      <selection activeCell="C4" sqref="C4:H4"/>
    </sheetView>
  </sheetViews>
  <sheetFormatPr defaultRowHeight="15" x14ac:dyDescent="0.25"/>
  <cols>
    <col min="1" max="1" width="32.140625" customWidth="1"/>
    <col min="3" max="3" width="14.140625" customWidth="1"/>
    <col min="4" max="4" width="15.85546875" customWidth="1"/>
    <col min="5" max="5" width="14" customWidth="1"/>
    <col min="6" max="6" width="11.7109375" customWidth="1"/>
    <col min="7" max="7" width="11.85546875" customWidth="1"/>
    <col min="9" max="9" width="0" hidden="1" customWidth="1"/>
    <col min="10" max="10" width="14.42578125" customWidth="1"/>
    <col min="11" max="11" width="14.140625" customWidth="1"/>
    <col min="12" max="12" width="14.28515625" customWidth="1"/>
    <col min="13" max="13" width="11.5703125" customWidth="1"/>
    <col min="14" max="14" width="11.7109375" customWidth="1"/>
    <col min="16" max="16" width="10.140625" customWidth="1"/>
    <col min="17" max="17" width="11.42578125" customWidth="1"/>
  </cols>
  <sheetData>
    <row r="1" spans="1:17" ht="18.7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x14ac:dyDescent="0.25">
      <c r="A2" s="22" t="s">
        <v>111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9" t="s">
        <v>1</v>
      </c>
      <c r="B4" s="19" t="s">
        <v>2</v>
      </c>
      <c r="C4" s="24" t="s">
        <v>112</v>
      </c>
      <c r="D4" s="25"/>
      <c r="E4" s="25"/>
      <c r="F4" s="25"/>
      <c r="G4" s="25"/>
      <c r="H4" s="26"/>
      <c r="I4" s="17"/>
      <c r="J4" s="24" t="s">
        <v>5</v>
      </c>
      <c r="K4" s="25"/>
      <c r="L4" s="25"/>
      <c r="M4" s="25"/>
      <c r="N4" s="25"/>
      <c r="O4" s="25"/>
      <c r="P4" s="25"/>
      <c r="Q4" s="26"/>
    </row>
    <row r="5" spans="1:17" ht="25.5" customHeight="1" x14ac:dyDescent="0.25">
      <c r="A5" s="23"/>
      <c r="B5" s="23"/>
      <c r="C5" s="19" t="s">
        <v>96</v>
      </c>
      <c r="D5" s="19" t="s">
        <v>99</v>
      </c>
      <c r="E5" s="19" t="s">
        <v>10</v>
      </c>
      <c r="F5" s="27" t="s">
        <v>3</v>
      </c>
      <c r="G5" s="28"/>
      <c r="H5" s="19" t="s">
        <v>4</v>
      </c>
      <c r="I5" s="18"/>
      <c r="J5" s="19" t="s">
        <v>100</v>
      </c>
      <c r="K5" s="19" t="s">
        <v>101</v>
      </c>
      <c r="L5" s="19" t="s">
        <v>9</v>
      </c>
      <c r="M5" s="29" t="s">
        <v>6</v>
      </c>
      <c r="N5" s="30"/>
      <c r="O5" s="19" t="s">
        <v>7</v>
      </c>
      <c r="P5" s="19" t="s">
        <v>8</v>
      </c>
      <c r="Q5" s="19" t="s">
        <v>102</v>
      </c>
    </row>
    <row r="6" spans="1:17" ht="63.75" x14ac:dyDescent="0.25">
      <c r="A6" s="20"/>
      <c r="B6" s="20"/>
      <c r="C6" s="20"/>
      <c r="D6" s="20"/>
      <c r="E6" s="20"/>
      <c r="F6" s="18" t="s">
        <v>97</v>
      </c>
      <c r="G6" s="18" t="s">
        <v>98</v>
      </c>
      <c r="H6" s="20"/>
      <c r="I6" s="18"/>
      <c r="J6" s="20"/>
      <c r="K6" s="20"/>
      <c r="L6" s="20"/>
      <c r="M6" s="18" t="s">
        <v>97</v>
      </c>
      <c r="N6" s="18" t="s">
        <v>98</v>
      </c>
      <c r="O6" s="20"/>
      <c r="P6" s="20"/>
      <c r="Q6" s="20"/>
    </row>
    <row r="7" spans="1:17" ht="15.75" customHeigh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 t="s">
        <v>103</v>
      </c>
      <c r="G7" s="16" t="s">
        <v>104</v>
      </c>
      <c r="H7" s="16">
        <v>8</v>
      </c>
      <c r="I7" s="16"/>
      <c r="J7" s="16">
        <v>9</v>
      </c>
      <c r="K7" s="16">
        <v>10</v>
      </c>
      <c r="L7" s="16">
        <v>11</v>
      </c>
      <c r="M7" s="16" t="s">
        <v>105</v>
      </c>
      <c r="N7" s="16" t="s">
        <v>106</v>
      </c>
      <c r="O7" s="16">
        <v>14</v>
      </c>
      <c r="P7" s="16" t="s">
        <v>107</v>
      </c>
      <c r="Q7" s="16" t="s">
        <v>108</v>
      </c>
    </row>
    <row r="8" spans="1:17" ht="23.25" customHeight="1" x14ac:dyDescent="0.25">
      <c r="A8" s="2" t="s">
        <v>11</v>
      </c>
      <c r="B8" s="3"/>
      <c r="C8" s="12">
        <f>C9+C17+C20+C27+C32+C34+C39+C42+C47+C49+C51</f>
        <v>431486500</v>
      </c>
      <c r="D8" s="12">
        <f>D9+D17+D20+D27+D32+D34+D39+D42+D47+D49+D51</f>
        <v>777938844.17999995</v>
      </c>
      <c r="E8" s="12">
        <f>E9+E17+E20+E27+E32+E34+E39+E42+E47+E49+E51</f>
        <v>464547310.63000005</v>
      </c>
      <c r="F8" s="13">
        <f>E8/C8*100</f>
        <v>107.66207300344277</v>
      </c>
      <c r="G8" s="13">
        <f>E8/D8*100</f>
        <v>59.715145233513091</v>
      </c>
      <c r="H8" s="12">
        <v>100</v>
      </c>
      <c r="I8" s="2"/>
      <c r="J8" s="12">
        <f>J9+J17+J20+J27+J32+J34+J39+J42+J47+J49+J51</f>
        <v>436870000</v>
      </c>
      <c r="K8" s="12">
        <f>K9+K17+K20+K27+K32+K34+K39+K42+K47+K49+K51</f>
        <v>797318129.32000005</v>
      </c>
      <c r="L8" s="12">
        <f>L9+L17+L20+L27+L32+L34+L39+L42+L47+L49+L51</f>
        <v>461999455.88999999</v>
      </c>
      <c r="M8" s="13">
        <f>L8/J8*100</f>
        <v>105.75215874058644</v>
      </c>
      <c r="N8" s="13">
        <f>L8/K8*100</f>
        <v>57.944180484648001</v>
      </c>
      <c r="O8" s="12">
        <v>100</v>
      </c>
      <c r="P8" s="13">
        <f>E8/L8*100</f>
        <v>100.55148435945489</v>
      </c>
      <c r="Q8" s="13">
        <f>G8-N8</f>
        <v>1.7709647488650901</v>
      </c>
    </row>
    <row r="9" spans="1:17" ht="34.5" customHeight="1" x14ac:dyDescent="0.25">
      <c r="A9" s="4" t="s">
        <v>12</v>
      </c>
      <c r="B9" s="5" t="s">
        <v>13</v>
      </c>
      <c r="C9" s="11">
        <f>SUM(C10:C16)</f>
        <v>61850963.740000002</v>
      </c>
      <c r="D9" s="11">
        <f>SUM(D10:D16)</f>
        <v>60770104.769999996</v>
      </c>
      <c r="E9" s="11">
        <f>SUM(E10:E16)</f>
        <v>42815170.409999996</v>
      </c>
      <c r="F9" s="10">
        <f>E9/C9*100</f>
        <v>69.223125754321501</v>
      </c>
      <c r="G9" s="10">
        <f>E9/D9*100</f>
        <v>70.454330417966133</v>
      </c>
      <c r="H9" s="11">
        <f>SUM(E9/E8*100)</f>
        <v>9.2165360621581929</v>
      </c>
      <c r="I9" s="6"/>
      <c r="J9" s="11">
        <f>SUM(J10:J16)</f>
        <v>64214600</v>
      </c>
      <c r="K9" s="11">
        <f>SUM(K10:K16)</f>
        <v>67074713.359999999</v>
      </c>
      <c r="L9" s="11">
        <f>SUM(L10:L16)</f>
        <v>43780153.589999996</v>
      </c>
      <c r="M9" s="10">
        <f>L9/J9*100</f>
        <v>68.177881027056145</v>
      </c>
      <c r="N9" s="10">
        <f>L9/K9*100</f>
        <v>65.270727815153492</v>
      </c>
      <c r="O9" s="11">
        <f>L9/L8*100</f>
        <v>9.476234881199483</v>
      </c>
      <c r="P9" s="10">
        <f>E9/L9*100</f>
        <v>97.795843319699046</v>
      </c>
      <c r="Q9" s="10">
        <f>G9-N9</f>
        <v>5.1836026028126412</v>
      </c>
    </row>
    <row r="10" spans="1:17" ht="65.25" customHeight="1" x14ac:dyDescent="0.25">
      <c r="A10" s="7" t="s">
        <v>14</v>
      </c>
      <c r="B10" s="8" t="s">
        <v>15</v>
      </c>
      <c r="C10" s="15">
        <v>1710600</v>
      </c>
      <c r="D10" s="15">
        <v>1710600</v>
      </c>
      <c r="E10" s="15">
        <v>1298936.74</v>
      </c>
      <c r="F10" s="14">
        <f t="shared" ref="F10:F52" si="0">E10/C10*100</f>
        <v>75.934569157020931</v>
      </c>
      <c r="G10" s="14">
        <f>E10/D10*100</f>
        <v>75.934569157020931</v>
      </c>
      <c r="H10" s="15">
        <f>E10/E8*100</f>
        <v>0.27961344523519793</v>
      </c>
      <c r="I10" s="9"/>
      <c r="J10" s="15">
        <v>1626700</v>
      </c>
      <c r="K10" s="15">
        <v>1713900</v>
      </c>
      <c r="L10" s="15">
        <v>1209796.77</v>
      </c>
      <c r="M10" s="14">
        <f>L10/J10*100</f>
        <v>74.371228253519391</v>
      </c>
      <c r="N10" s="14">
        <f>L10/K10*100</f>
        <v>70.587360406091364</v>
      </c>
      <c r="O10" s="15">
        <f>L10/L8*100</f>
        <v>0.26186108112820966</v>
      </c>
      <c r="P10" s="14">
        <f t="shared" ref="P10:P52" si="1">E10/L10*100</f>
        <v>107.3681772187241</v>
      </c>
      <c r="Q10" s="14">
        <f t="shared" ref="Q10:Q52" si="2">G10-N10</f>
        <v>5.3472087509295676</v>
      </c>
    </row>
    <row r="11" spans="1:17" ht="94.5" customHeight="1" x14ac:dyDescent="0.25">
      <c r="A11" s="7" t="s">
        <v>17</v>
      </c>
      <c r="B11" s="8" t="s">
        <v>16</v>
      </c>
      <c r="C11" s="15">
        <v>2010600</v>
      </c>
      <c r="D11" s="15">
        <v>2010600</v>
      </c>
      <c r="E11" s="15">
        <v>1665854.69</v>
      </c>
      <c r="F11" s="14">
        <f t="shared" si="0"/>
        <v>82.853610365065151</v>
      </c>
      <c r="G11" s="14">
        <f t="shared" ref="G11:G16" si="3">E11/D11*100</f>
        <v>82.853610365065151</v>
      </c>
      <c r="H11" s="15">
        <f>E11/E8*100</f>
        <v>0.35859742417641727</v>
      </c>
      <c r="I11" s="9"/>
      <c r="J11" s="15">
        <v>1942800</v>
      </c>
      <c r="K11" s="15">
        <v>1676100</v>
      </c>
      <c r="L11" s="15">
        <v>1155296.3</v>
      </c>
      <c r="M11" s="14">
        <f t="shared" ref="M11:M52" si="4">L11/J11*100</f>
        <v>59.465529133209806</v>
      </c>
      <c r="N11" s="14">
        <f t="shared" ref="N11:N16" si="5">L11/K11*100</f>
        <v>68.927647515064734</v>
      </c>
      <c r="O11" s="15">
        <f>L11/L8*100</f>
        <v>0.25006442870683188</v>
      </c>
      <c r="P11" s="14">
        <f t="shared" si="1"/>
        <v>144.19285251757492</v>
      </c>
      <c r="Q11" s="14">
        <f t="shared" si="2"/>
        <v>13.925962850000417</v>
      </c>
    </row>
    <row r="12" spans="1:17" ht="129" customHeight="1" x14ac:dyDescent="0.25">
      <c r="A12" s="7" t="s">
        <v>19</v>
      </c>
      <c r="B12" s="8" t="s">
        <v>18</v>
      </c>
      <c r="C12" s="15">
        <v>21996300</v>
      </c>
      <c r="D12" s="15">
        <v>21529457</v>
      </c>
      <c r="E12" s="15">
        <v>16173399.970000001</v>
      </c>
      <c r="F12" s="14">
        <f t="shared" si="0"/>
        <v>73.527820451621423</v>
      </c>
      <c r="G12" s="14">
        <f t="shared" si="3"/>
        <v>75.12219174872827</v>
      </c>
      <c r="H12" s="15">
        <f>E12/E8*100</f>
        <v>3.4815398991474726</v>
      </c>
      <c r="I12" s="9"/>
      <c r="J12" s="15">
        <v>23967900</v>
      </c>
      <c r="K12" s="15">
        <v>23999195.420000002</v>
      </c>
      <c r="L12" s="15">
        <v>17169868.399999999</v>
      </c>
      <c r="M12" s="14">
        <f t="shared" si="4"/>
        <v>71.636932730860863</v>
      </c>
      <c r="N12" s="14">
        <f t="shared" si="5"/>
        <v>71.543516770113442</v>
      </c>
      <c r="O12" s="15">
        <f>L12/L8*100</f>
        <v>3.7164261085381165</v>
      </c>
      <c r="P12" s="14">
        <f t="shared" si="1"/>
        <v>94.196411953862153</v>
      </c>
      <c r="Q12" s="14">
        <f t="shared" si="2"/>
        <v>3.5786749786148278</v>
      </c>
    </row>
    <row r="13" spans="1:17" ht="26.25" customHeight="1" x14ac:dyDescent="0.25">
      <c r="A13" s="7" t="s">
        <v>21</v>
      </c>
      <c r="B13" s="8" t="s">
        <v>20</v>
      </c>
      <c r="C13" s="15">
        <v>5000</v>
      </c>
      <c r="D13" s="15">
        <v>4969.0600000000004</v>
      </c>
      <c r="E13" s="15">
        <v>1887.71</v>
      </c>
      <c r="F13" s="14">
        <f t="shared" si="0"/>
        <v>37.754199999999997</v>
      </c>
      <c r="G13" s="14">
        <f t="shared" si="3"/>
        <v>37.989277650098806</v>
      </c>
      <c r="H13" s="15">
        <f>E13/E8*100</f>
        <v>4.0635473649389229E-4</v>
      </c>
      <c r="I13" s="9"/>
      <c r="J13" s="15">
        <v>0</v>
      </c>
      <c r="K13" s="15">
        <v>0</v>
      </c>
      <c r="L13" s="15">
        <v>0</v>
      </c>
      <c r="M13" s="14">
        <v>0</v>
      </c>
      <c r="N13" s="14">
        <v>0</v>
      </c>
      <c r="O13" s="15">
        <f>L13/L8*100</f>
        <v>0</v>
      </c>
      <c r="P13" s="14">
        <v>0</v>
      </c>
      <c r="Q13" s="14">
        <f t="shared" si="2"/>
        <v>37.989277650098806</v>
      </c>
    </row>
    <row r="14" spans="1:17" ht="79.5" customHeight="1" x14ac:dyDescent="0.25">
      <c r="A14" s="7" t="s">
        <v>23</v>
      </c>
      <c r="B14" s="8" t="s">
        <v>22</v>
      </c>
      <c r="C14" s="15">
        <v>9588063.7400000002</v>
      </c>
      <c r="D14" s="15">
        <v>9588063.7400000002</v>
      </c>
      <c r="E14" s="15">
        <v>6544974.3600000003</v>
      </c>
      <c r="F14" s="14">
        <f t="shared" si="0"/>
        <v>68.261690133486738</v>
      </c>
      <c r="G14" s="14">
        <f t="shared" si="3"/>
        <v>68.261690133486738</v>
      </c>
      <c r="H14" s="15">
        <f>E14/E8*100</f>
        <v>1.4088929610041168</v>
      </c>
      <c r="I14" s="9"/>
      <c r="J14" s="15">
        <v>9706600</v>
      </c>
      <c r="K14" s="15">
        <v>10595172</v>
      </c>
      <c r="L14" s="15">
        <v>7238478.0599999996</v>
      </c>
      <c r="M14" s="14">
        <f t="shared" si="4"/>
        <v>74.572744936435001</v>
      </c>
      <c r="N14" s="14">
        <f t="shared" si="5"/>
        <v>68.318646077666315</v>
      </c>
      <c r="O14" s="15">
        <f>L14/L8*100</f>
        <v>1.5667719880872435</v>
      </c>
      <c r="P14" s="14">
        <f t="shared" si="1"/>
        <v>90.419205608533687</v>
      </c>
      <c r="Q14" s="14">
        <f t="shared" si="2"/>
        <v>-5.69559441795775E-2</v>
      </c>
    </row>
    <row r="15" spans="1:17" ht="25.5" customHeight="1" x14ac:dyDescent="0.25">
      <c r="A15" s="7" t="s">
        <v>25</v>
      </c>
      <c r="B15" s="8" t="s">
        <v>24</v>
      </c>
      <c r="C15" s="15">
        <v>650000</v>
      </c>
      <c r="D15" s="15">
        <v>580200</v>
      </c>
      <c r="E15" s="15">
        <v>0</v>
      </c>
      <c r="F15" s="14">
        <f t="shared" si="0"/>
        <v>0</v>
      </c>
      <c r="G15" s="14">
        <f t="shared" si="3"/>
        <v>0</v>
      </c>
      <c r="H15" s="15">
        <f>E15/E8*100</f>
        <v>0</v>
      </c>
      <c r="I15" s="9"/>
      <c r="J15" s="15">
        <v>1000000</v>
      </c>
      <c r="K15" s="15">
        <v>559799</v>
      </c>
      <c r="L15" s="15">
        <v>0</v>
      </c>
      <c r="M15" s="14">
        <f t="shared" si="4"/>
        <v>0</v>
      </c>
      <c r="N15" s="14">
        <f t="shared" si="5"/>
        <v>0</v>
      </c>
      <c r="O15" s="15">
        <f>L15/L8*100</f>
        <v>0</v>
      </c>
      <c r="P15" s="14">
        <v>0</v>
      </c>
      <c r="Q15" s="14">
        <f t="shared" si="2"/>
        <v>0</v>
      </c>
    </row>
    <row r="16" spans="1:17" ht="38.25" customHeight="1" x14ac:dyDescent="0.25">
      <c r="A16" s="7" t="s">
        <v>27</v>
      </c>
      <c r="B16" s="8" t="s">
        <v>26</v>
      </c>
      <c r="C16" s="15">
        <v>25890400</v>
      </c>
      <c r="D16" s="15">
        <v>25346214.969999999</v>
      </c>
      <c r="E16" s="15">
        <v>17130116.940000001</v>
      </c>
      <c r="F16" s="14">
        <f t="shared" si="0"/>
        <v>66.163971742421907</v>
      </c>
      <c r="G16" s="14">
        <f t="shared" si="3"/>
        <v>67.584516900355169</v>
      </c>
      <c r="H16" s="15">
        <f>SUM(E16/E8*100)</f>
        <v>3.6874859778584956</v>
      </c>
      <c r="I16" s="9"/>
      <c r="J16" s="15">
        <v>25970600</v>
      </c>
      <c r="K16" s="15">
        <v>28530546.940000001</v>
      </c>
      <c r="L16" s="15">
        <v>17006714.059999999</v>
      </c>
      <c r="M16" s="14">
        <f t="shared" si="4"/>
        <v>65.484486534773936</v>
      </c>
      <c r="N16" s="14">
        <f t="shared" si="5"/>
        <v>59.608790871641091</v>
      </c>
      <c r="O16" s="15">
        <f>L16/L8*100</f>
        <v>3.6811112747390817</v>
      </c>
      <c r="P16" s="14">
        <f t="shared" si="1"/>
        <v>100.72561271721648</v>
      </c>
      <c r="Q16" s="14">
        <f t="shared" si="2"/>
        <v>7.9757260287140781</v>
      </c>
    </row>
    <row r="17" spans="1:17" ht="69" customHeight="1" x14ac:dyDescent="0.25">
      <c r="A17" s="4" t="s">
        <v>95</v>
      </c>
      <c r="B17" s="5" t="s">
        <v>28</v>
      </c>
      <c r="C17" s="11">
        <f>SUM(C18:C19)</f>
        <v>8332900</v>
      </c>
      <c r="D17" s="11">
        <f>SUM(D18:D19)</f>
        <v>8543270</v>
      </c>
      <c r="E17" s="11">
        <f>SUM(E18:E19)</f>
        <v>6213469.0099999998</v>
      </c>
      <c r="F17" s="10">
        <f t="shared" si="0"/>
        <v>74.565505526287367</v>
      </c>
      <c r="G17" s="10">
        <f>E17/D17*100</f>
        <v>72.729399983846932</v>
      </c>
      <c r="H17" s="11">
        <v>1.33</v>
      </c>
      <c r="I17" s="6"/>
      <c r="J17" s="11">
        <f>SUM(J18:J19)</f>
        <v>8782600</v>
      </c>
      <c r="K17" s="11">
        <f>SUM(K18:K19)</f>
        <v>8292881.7699999996</v>
      </c>
      <c r="L17" s="11">
        <f>SUM(L18:L19)</f>
        <v>6003311.4900000002</v>
      </c>
      <c r="M17" s="10">
        <f t="shared" si="4"/>
        <v>68.354604445152916</v>
      </c>
      <c r="N17" s="10">
        <f>L17/K17*100</f>
        <v>72.391138044646226</v>
      </c>
      <c r="O17" s="11">
        <f>L17/L8*100</f>
        <v>1.2994196017904751</v>
      </c>
      <c r="P17" s="10">
        <f t="shared" si="1"/>
        <v>103.50069324821925</v>
      </c>
      <c r="Q17" s="10">
        <f t="shared" si="2"/>
        <v>0.3382619392007058</v>
      </c>
    </row>
    <row r="18" spans="1:17" ht="68.25" customHeight="1" x14ac:dyDescent="0.25">
      <c r="A18" s="7" t="s">
        <v>31</v>
      </c>
      <c r="B18" s="8" t="s">
        <v>29</v>
      </c>
      <c r="C18" s="15">
        <v>1941100</v>
      </c>
      <c r="D18" s="15">
        <v>1942070</v>
      </c>
      <c r="E18" s="15">
        <v>1321193.77</v>
      </c>
      <c r="F18" s="14">
        <f t="shared" si="0"/>
        <v>68.064178558549287</v>
      </c>
      <c r="G18" s="14">
        <f>E18/D18*100</f>
        <v>68.030182743155493</v>
      </c>
      <c r="H18" s="15">
        <f>E18/E8*100</f>
        <v>0.28440456757961874</v>
      </c>
      <c r="I18" s="9"/>
      <c r="J18" s="15">
        <v>2035200</v>
      </c>
      <c r="K18" s="15">
        <v>1514560</v>
      </c>
      <c r="L18" s="15">
        <v>1017958.42</v>
      </c>
      <c r="M18" s="14">
        <f t="shared" si="4"/>
        <v>50.017611045597491</v>
      </c>
      <c r="N18" s="14">
        <f>L18/K18*100</f>
        <v>67.211495087682238</v>
      </c>
      <c r="O18" s="15">
        <f>L18/L8*100</f>
        <v>0.22033757984389735</v>
      </c>
      <c r="P18" s="14">
        <f t="shared" si="1"/>
        <v>129.78857918381382</v>
      </c>
      <c r="Q18" s="14">
        <f t="shared" si="2"/>
        <v>0.81868765547325495</v>
      </c>
    </row>
    <row r="19" spans="1:17" ht="38.25" customHeight="1" x14ac:dyDescent="0.25">
      <c r="A19" s="7" t="s">
        <v>32</v>
      </c>
      <c r="B19" s="8" t="s">
        <v>30</v>
      </c>
      <c r="C19" s="15">
        <v>6391800</v>
      </c>
      <c r="D19" s="15">
        <v>6601200</v>
      </c>
      <c r="E19" s="15">
        <v>4892275.24</v>
      </c>
      <c r="F19" s="14">
        <f t="shared" si="0"/>
        <v>76.539867330016591</v>
      </c>
      <c r="G19" s="14">
        <f>E19/D19*100</f>
        <v>74.111907531963894</v>
      </c>
      <c r="H19" s="15">
        <f>E19/E8*100</f>
        <v>1.0531274486048141</v>
      </c>
      <c r="I19" s="9"/>
      <c r="J19" s="15">
        <v>6747400</v>
      </c>
      <c r="K19" s="15">
        <v>6778321.7699999996</v>
      </c>
      <c r="L19" s="15">
        <v>4985353.07</v>
      </c>
      <c r="M19" s="14">
        <f t="shared" si="4"/>
        <v>73.885542134748206</v>
      </c>
      <c r="N19" s="14">
        <f>L19/K19*100</f>
        <v>73.548486471452961</v>
      </c>
      <c r="O19" s="15">
        <f>SUM(L19/L8*100)</f>
        <v>1.079082021946578</v>
      </c>
      <c r="P19" s="14">
        <f t="shared" si="1"/>
        <v>98.132974160644551</v>
      </c>
      <c r="Q19" s="14">
        <f t="shared" si="2"/>
        <v>0.5634210605109331</v>
      </c>
    </row>
    <row r="20" spans="1:17" ht="33.75" customHeight="1" x14ac:dyDescent="0.25">
      <c r="A20" s="4" t="s">
        <v>33</v>
      </c>
      <c r="B20" s="5" t="s">
        <v>34</v>
      </c>
      <c r="C20" s="11">
        <f>SUM(C21:C26)</f>
        <v>26256600</v>
      </c>
      <c r="D20" s="11">
        <f>SUM(D21:D26)</f>
        <v>37276398.559999995</v>
      </c>
      <c r="E20" s="11">
        <f>SUM(E21:E26)</f>
        <v>22939727.590000004</v>
      </c>
      <c r="F20" s="10">
        <f t="shared" si="0"/>
        <v>87.367471759481447</v>
      </c>
      <c r="G20" s="10">
        <f>E20/D20*100</f>
        <v>61.539549087812972</v>
      </c>
      <c r="H20" s="11">
        <f>E20/E8*100</f>
        <v>4.9380820995153503</v>
      </c>
      <c r="I20" s="6"/>
      <c r="J20" s="11">
        <f>SUM(J21:J26)</f>
        <v>25220500</v>
      </c>
      <c r="K20" s="11">
        <f>SUM(K21:K26)</f>
        <v>55714823.629999995</v>
      </c>
      <c r="L20" s="11">
        <f>SUM(L21:L26)</f>
        <v>42276059.320000008</v>
      </c>
      <c r="M20" s="10">
        <f t="shared" si="4"/>
        <v>167.6257779187566</v>
      </c>
      <c r="N20" s="10">
        <f>L20/K20*100</f>
        <v>75.879373864222728</v>
      </c>
      <c r="O20" s="11">
        <f>L20/L8*100</f>
        <v>9.1506729674733105</v>
      </c>
      <c r="P20" s="10">
        <f t="shared" si="1"/>
        <v>54.261745202792945</v>
      </c>
      <c r="Q20" s="10">
        <f t="shared" si="2"/>
        <v>-14.339824776409756</v>
      </c>
    </row>
    <row r="21" spans="1:17" ht="21" customHeight="1" x14ac:dyDescent="0.25">
      <c r="A21" s="7" t="s">
        <v>41</v>
      </c>
      <c r="B21" s="8" t="s">
        <v>35</v>
      </c>
      <c r="C21" s="15">
        <v>318900</v>
      </c>
      <c r="D21" s="15">
        <v>323104.31</v>
      </c>
      <c r="E21" s="15">
        <v>323064.7</v>
      </c>
      <c r="F21" s="14">
        <f t="shared" si="0"/>
        <v>101.30595798055818</v>
      </c>
      <c r="G21" s="14">
        <f>E21/D21*100</f>
        <v>99.987740801105389</v>
      </c>
      <c r="H21" s="15">
        <f>E21/E8*100</f>
        <v>6.9543982412011568E-2</v>
      </c>
      <c r="I21" s="9"/>
      <c r="J21" s="15">
        <v>300600</v>
      </c>
      <c r="K21" s="15">
        <v>302890.77</v>
      </c>
      <c r="L21" s="15">
        <v>270420.45</v>
      </c>
      <c r="M21" s="14">
        <f t="shared" si="4"/>
        <v>89.960229540918164</v>
      </c>
      <c r="N21" s="14">
        <f>L21/K21*100</f>
        <v>89.279858214233471</v>
      </c>
      <c r="O21" s="15">
        <f>L21/L8*100</f>
        <v>5.8532633870544193E-2</v>
      </c>
      <c r="P21" s="14">
        <v>0</v>
      </c>
      <c r="Q21" s="14">
        <f t="shared" si="2"/>
        <v>10.707882586871918</v>
      </c>
    </row>
    <row r="22" spans="1:17" ht="31.5" customHeight="1" x14ac:dyDescent="0.25">
      <c r="A22" s="7" t="s">
        <v>42</v>
      </c>
      <c r="B22" s="8" t="s">
        <v>36</v>
      </c>
      <c r="C22" s="15">
        <v>11297000</v>
      </c>
      <c r="D22" s="15">
        <v>11496961</v>
      </c>
      <c r="E22" s="15">
        <v>9978690.9199999999</v>
      </c>
      <c r="F22" s="14">
        <f t="shared" si="0"/>
        <v>88.33044985394352</v>
      </c>
      <c r="G22" s="14">
        <f t="shared" ref="G22:G26" si="6">E22/D22*100</f>
        <v>86.794161691946243</v>
      </c>
      <c r="H22" s="15">
        <f>E22/E8*100</f>
        <v>2.148046214381762</v>
      </c>
      <c r="I22" s="9"/>
      <c r="J22" s="15">
        <v>8284200</v>
      </c>
      <c r="K22" s="15">
        <v>11717259</v>
      </c>
      <c r="L22" s="15">
        <v>9916123.4000000004</v>
      </c>
      <c r="M22" s="14">
        <f t="shared" si="4"/>
        <v>119.69922744501582</v>
      </c>
      <c r="N22" s="14">
        <f t="shared" ref="N22:N26" si="7">L22/K22*100</f>
        <v>84.628353781374983</v>
      </c>
      <c r="O22" s="15">
        <f>L22/L8*100</f>
        <v>2.1463495840914981</v>
      </c>
      <c r="P22" s="14">
        <f t="shared" si="1"/>
        <v>100.63096754120669</v>
      </c>
      <c r="Q22" s="14">
        <f t="shared" si="2"/>
        <v>2.1658079105712602</v>
      </c>
    </row>
    <row r="23" spans="1:17" ht="20.25" customHeight="1" x14ac:dyDescent="0.25">
      <c r="A23" s="7" t="s">
        <v>43</v>
      </c>
      <c r="B23" s="8" t="s">
        <v>37</v>
      </c>
      <c r="C23" s="15">
        <v>2800000</v>
      </c>
      <c r="D23" s="15">
        <v>4154700</v>
      </c>
      <c r="E23" s="15">
        <v>3404385.81</v>
      </c>
      <c r="F23" s="14">
        <f t="shared" si="0"/>
        <v>121.5852075</v>
      </c>
      <c r="G23" s="14">
        <f t="shared" si="6"/>
        <v>81.940592822586467</v>
      </c>
      <c r="H23" s="15">
        <f>SUM(E23/E8*100)</f>
        <v>0.7328394185262016</v>
      </c>
      <c r="I23" s="9"/>
      <c r="J23" s="15">
        <v>2800000</v>
      </c>
      <c r="K23" s="15">
        <v>4541564.5</v>
      </c>
      <c r="L23" s="15">
        <v>3913391</v>
      </c>
      <c r="M23" s="14">
        <f t="shared" si="4"/>
        <v>139.76396428571428</v>
      </c>
      <c r="N23" s="14">
        <f t="shared" si="7"/>
        <v>86.168345731960869</v>
      </c>
      <c r="O23" s="15">
        <f>L23/L8*100</f>
        <v>0.84705532660448868</v>
      </c>
      <c r="P23" s="14">
        <f t="shared" si="1"/>
        <v>86.993244733276072</v>
      </c>
      <c r="Q23" s="14">
        <f t="shared" si="2"/>
        <v>-4.2277529093744022</v>
      </c>
    </row>
    <row r="24" spans="1:17" ht="29.25" customHeight="1" x14ac:dyDescent="0.25">
      <c r="A24" s="7" t="s">
        <v>44</v>
      </c>
      <c r="B24" s="8" t="s">
        <v>38</v>
      </c>
      <c r="C24" s="15">
        <v>10029800</v>
      </c>
      <c r="D24" s="15">
        <v>18809940.989999998</v>
      </c>
      <c r="E24" s="15">
        <v>8772684.9900000002</v>
      </c>
      <c r="F24" s="14">
        <f t="shared" si="0"/>
        <v>87.466200622146005</v>
      </c>
      <c r="G24" s="14">
        <f t="shared" si="6"/>
        <v>46.638556679491217</v>
      </c>
      <c r="H24" s="15">
        <f>SUM(E24/E8*100)</f>
        <v>1.8884373645609625</v>
      </c>
      <c r="I24" s="9"/>
      <c r="J24" s="15">
        <v>9126300</v>
      </c>
      <c r="K24" s="15">
        <v>17679764.719999999</v>
      </c>
      <c r="L24" s="15">
        <v>7736375.75</v>
      </c>
      <c r="M24" s="14">
        <f t="shared" si="4"/>
        <v>84.770123160536031</v>
      </c>
      <c r="N24" s="14">
        <f t="shared" si="7"/>
        <v>43.758363714242918</v>
      </c>
      <c r="O24" s="15">
        <f>L24/L8*100</f>
        <v>1.6745421777816978</v>
      </c>
      <c r="P24" s="14">
        <f t="shared" si="1"/>
        <v>113.39528060022161</v>
      </c>
      <c r="Q24" s="14">
        <f t="shared" si="2"/>
        <v>2.8801929652482983</v>
      </c>
    </row>
    <row r="25" spans="1:17" ht="21" customHeight="1" x14ac:dyDescent="0.25">
      <c r="A25" s="7" t="s">
        <v>45</v>
      </c>
      <c r="B25" s="8" t="s">
        <v>39</v>
      </c>
      <c r="C25" s="15">
        <v>394000</v>
      </c>
      <c r="D25" s="15">
        <v>1090813</v>
      </c>
      <c r="E25" s="15">
        <v>317401.17</v>
      </c>
      <c r="F25" s="14">
        <f t="shared" si="0"/>
        <v>80.558672588832479</v>
      </c>
      <c r="G25" s="14">
        <f t="shared" si="6"/>
        <v>29.097670269789592</v>
      </c>
      <c r="H25" s="15">
        <f>E25/E8*100</f>
        <v>6.8324832097198779E-2</v>
      </c>
      <c r="I25" s="9"/>
      <c r="J25" s="15">
        <v>394000</v>
      </c>
      <c r="K25" s="15">
        <v>475000</v>
      </c>
      <c r="L25" s="15">
        <v>306161.76</v>
      </c>
      <c r="M25" s="14">
        <f t="shared" si="4"/>
        <v>77.706030456852787</v>
      </c>
      <c r="N25" s="14">
        <f t="shared" si="7"/>
        <v>64.455107368421054</v>
      </c>
      <c r="O25" s="15">
        <f>L25/L8*100</f>
        <v>6.6268857267419753E-2</v>
      </c>
      <c r="P25" s="14">
        <f t="shared" si="1"/>
        <v>103.67106917598068</v>
      </c>
      <c r="Q25" s="14">
        <f t="shared" si="2"/>
        <v>-35.357437098631465</v>
      </c>
    </row>
    <row r="26" spans="1:17" ht="36" customHeight="1" x14ac:dyDescent="0.25">
      <c r="A26" s="7" t="s">
        <v>46</v>
      </c>
      <c r="B26" s="8" t="s">
        <v>40</v>
      </c>
      <c r="C26" s="15">
        <v>1416900</v>
      </c>
      <c r="D26" s="15">
        <v>1400879.26</v>
      </c>
      <c r="E26" s="15">
        <v>143500</v>
      </c>
      <c r="F26" s="14">
        <f t="shared" si="0"/>
        <v>10.127743665749172</v>
      </c>
      <c r="G26" s="14">
        <f t="shared" si="6"/>
        <v>10.243566601164471</v>
      </c>
      <c r="H26" s="15">
        <f>E26/E8*100</f>
        <v>3.0890287537213634E-2</v>
      </c>
      <c r="I26" s="9"/>
      <c r="J26" s="15">
        <v>4315400</v>
      </c>
      <c r="K26" s="15">
        <v>20998344.640000001</v>
      </c>
      <c r="L26" s="15">
        <v>20133586.960000001</v>
      </c>
      <c r="M26" s="14">
        <f t="shared" si="4"/>
        <v>466.55204523335038</v>
      </c>
      <c r="N26" s="14">
        <f t="shared" si="7"/>
        <v>95.88178166028996</v>
      </c>
      <c r="O26" s="15">
        <f>SUM(L26/L8*100)</f>
        <v>4.3579243878576595</v>
      </c>
      <c r="P26" s="14">
        <f t="shared" si="1"/>
        <v>0.71273936574290386</v>
      </c>
      <c r="Q26" s="14">
        <f t="shared" si="2"/>
        <v>-85.638215059125486</v>
      </c>
    </row>
    <row r="27" spans="1:17" ht="44.25" customHeight="1" x14ac:dyDescent="0.25">
      <c r="A27" s="4" t="s">
        <v>47</v>
      </c>
      <c r="B27" s="5" t="s">
        <v>48</v>
      </c>
      <c r="C27" s="11">
        <f>SUM(C28:C31)</f>
        <v>16461600</v>
      </c>
      <c r="D27" s="11">
        <f>SUM(D28:D31)</f>
        <v>299253363.93000007</v>
      </c>
      <c r="E27" s="11">
        <f>SUM(E28:E31)</f>
        <v>120025686.05</v>
      </c>
      <c r="F27" s="10">
        <f t="shared" si="0"/>
        <v>729.12527366720121</v>
      </c>
      <c r="G27" s="10">
        <f>E27/D27*100</f>
        <v>40.108383235443206</v>
      </c>
      <c r="H27" s="11">
        <f>E27/E8*100</f>
        <v>25.837128598855962</v>
      </c>
      <c r="I27" s="6"/>
      <c r="J27" s="11">
        <f>SUM(J28:J31)</f>
        <v>30299800</v>
      </c>
      <c r="K27" s="11">
        <f>SUM(K28:K31)</f>
        <v>288543014.60000002</v>
      </c>
      <c r="L27" s="11">
        <f>SUM(L28:L31)</f>
        <v>151441981.40000001</v>
      </c>
      <c r="M27" s="10">
        <f t="shared" si="4"/>
        <v>499.81181855985852</v>
      </c>
      <c r="N27" s="10">
        <f>L27/K27*100</f>
        <v>52.485062447254258</v>
      </c>
      <c r="O27" s="11">
        <f>L27/L8*100</f>
        <v>32.779688259212506</v>
      </c>
      <c r="P27" s="10">
        <f t="shared" si="1"/>
        <v>79.25522694594116</v>
      </c>
      <c r="Q27" s="10">
        <f t="shared" si="2"/>
        <v>-12.376679211811052</v>
      </c>
    </row>
    <row r="28" spans="1:17" ht="19.5" customHeight="1" x14ac:dyDescent="0.25">
      <c r="A28" s="7" t="s">
        <v>53</v>
      </c>
      <c r="B28" s="8" t="s">
        <v>49</v>
      </c>
      <c r="C28" s="15">
        <v>3166500</v>
      </c>
      <c r="D28" s="15">
        <v>283055574.35000002</v>
      </c>
      <c r="E28" s="15">
        <v>109359436.77</v>
      </c>
      <c r="F28" s="14">
        <f t="shared" si="0"/>
        <v>3453.6376684035999</v>
      </c>
      <c r="G28" s="14">
        <f>E28/D28*100</f>
        <v>38.635323477069683</v>
      </c>
      <c r="H28" s="15">
        <f>E28/E8*100</f>
        <v>23.541076283853887</v>
      </c>
      <c r="I28" s="9"/>
      <c r="J28" s="15">
        <v>6346500</v>
      </c>
      <c r="K28" s="15">
        <v>244507299.56999999</v>
      </c>
      <c r="L28" s="15">
        <v>131942736.44</v>
      </c>
      <c r="M28" s="14">
        <f t="shared" si="4"/>
        <v>2078.9842659733713</v>
      </c>
      <c r="N28" s="14">
        <f>L28/K28*100</f>
        <v>53.962698321088823</v>
      </c>
      <c r="O28" s="15">
        <f>SUM(L28/L8*100)</f>
        <v>28.559067496264532</v>
      </c>
      <c r="P28" s="14">
        <f t="shared" si="1"/>
        <v>82.884014475272323</v>
      </c>
      <c r="Q28" s="14">
        <f t="shared" si="2"/>
        <v>-15.32737484401914</v>
      </c>
    </row>
    <row r="29" spans="1:17" ht="21" customHeight="1" x14ac:dyDescent="0.25">
      <c r="A29" s="7" t="s">
        <v>54</v>
      </c>
      <c r="B29" s="8" t="s">
        <v>50</v>
      </c>
      <c r="C29" s="15">
        <v>3182100</v>
      </c>
      <c r="D29" s="15">
        <v>2949993.11</v>
      </c>
      <c r="E29" s="15">
        <v>2356965.23</v>
      </c>
      <c r="F29" s="14">
        <f t="shared" si="0"/>
        <v>74.06948964520285</v>
      </c>
      <c r="G29" s="14">
        <f t="shared" ref="G29:G31" si="8">E29/D29*100</f>
        <v>79.897313048300646</v>
      </c>
      <c r="H29" s="15">
        <f>E29/E8*100</f>
        <v>0.50736817888442409</v>
      </c>
      <c r="I29" s="9"/>
      <c r="J29" s="15">
        <v>10229600</v>
      </c>
      <c r="K29" s="15">
        <v>26443049.75</v>
      </c>
      <c r="L29" s="15">
        <v>9789011.9900000002</v>
      </c>
      <c r="M29" s="14">
        <f t="shared" si="4"/>
        <v>95.693008426526944</v>
      </c>
      <c r="N29" s="14">
        <f t="shared" ref="N29:N31" si="9">L29/K29*100</f>
        <v>37.01922464522081</v>
      </c>
      <c r="O29" s="15">
        <f>L29/L8*100</f>
        <v>2.1188362594805135</v>
      </c>
      <c r="P29" s="14">
        <f t="shared" si="1"/>
        <v>24.077662101218859</v>
      </c>
      <c r="Q29" s="14">
        <f t="shared" si="2"/>
        <v>42.878088403079836</v>
      </c>
    </row>
    <row r="30" spans="1:17" ht="21" customHeight="1" x14ac:dyDescent="0.25">
      <c r="A30" s="7" t="s">
        <v>55</v>
      </c>
      <c r="B30" s="8" t="s">
        <v>51</v>
      </c>
      <c r="C30" s="15">
        <v>9508900</v>
      </c>
      <c r="D30" s="15">
        <v>12643696.470000001</v>
      </c>
      <c r="E30" s="15">
        <v>7842106.2400000002</v>
      </c>
      <c r="F30" s="14">
        <f t="shared" si="0"/>
        <v>82.471224221518796</v>
      </c>
      <c r="G30" s="14">
        <f t="shared" si="8"/>
        <v>62.023841355312129</v>
      </c>
      <c r="H30" s="15">
        <f>E30/E8*100</f>
        <v>1.6881178860695278</v>
      </c>
      <c r="I30" s="9"/>
      <c r="J30" s="15">
        <v>13093300</v>
      </c>
      <c r="K30" s="15">
        <v>16928565.280000001</v>
      </c>
      <c r="L30" s="15">
        <v>9208305.8499999996</v>
      </c>
      <c r="M30" s="14">
        <f t="shared" si="4"/>
        <v>70.328380545775318</v>
      </c>
      <c r="N30" s="14">
        <f t="shared" si="9"/>
        <v>54.395075410667047</v>
      </c>
      <c r="O30" s="15">
        <f>L30/L8*100</f>
        <v>1.9931421417501531</v>
      </c>
      <c r="P30" s="14">
        <f t="shared" si="1"/>
        <v>85.163398867773282</v>
      </c>
      <c r="Q30" s="14">
        <f t="shared" si="2"/>
        <v>7.6287659446450817</v>
      </c>
    </row>
    <row r="31" spans="1:17" ht="45" customHeight="1" x14ac:dyDescent="0.25">
      <c r="A31" s="7" t="s">
        <v>56</v>
      </c>
      <c r="B31" s="8" t="s">
        <v>52</v>
      </c>
      <c r="C31" s="15">
        <v>604100</v>
      </c>
      <c r="D31" s="15">
        <v>604100</v>
      </c>
      <c r="E31" s="15">
        <v>467177.81</v>
      </c>
      <c r="F31" s="14">
        <f t="shared" si="0"/>
        <v>77.334515808640958</v>
      </c>
      <c r="G31" s="14">
        <f t="shared" si="8"/>
        <v>77.334515808640958</v>
      </c>
      <c r="H31" s="15">
        <f>E31/E8*100</f>
        <v>0.10056625004812375</v>
      </c>
      <c r="I31" s="9"/>
      <c r="J31" s="15">
        <v>630400</v>
      </c>
      <c r="K31" s="15">
        <v>664100</v>
      </c>
      <c r="L31" s="15">
        <v>501927.12</v>
      </c>
      <c r="M31" s="14">
        <f t="shared" si="4"/>
        <v>79.620418781725888</v>
      </c>
      <c r="N31" s="14">
        <f t="shared" si="9"/>
        <v>75.580051197108872</v>
      </c>
      <c r="O31" s="15">
        <f>L31/L8*100</f>
        <v>0.10864236171730614</v>
      </c>
      <c r="P31" s="14">
        <f t="shared" si="1"/>
        <v>93.076821591150534</v>
      </c>
      <c r="Q31" s="14">
        <f t="shared" si="2"/>
        <v>1.7544646115320859</v>
      </c>
    </row>
    <row r="32" spans="1:17" ht="30.75" customHeight="1" x14ac:dyDescent="0.25">
      <c r="A32" s="4" t="s">
        <v>57</v>
      </c>
      <c r="B32" s="5" t="s">
        <v>58</v>
      </c>
      <c r="C32" s="11">
        <f>SUM(C33)</f>
        <v>351700</v>
      </c>
      <c r="D32" s="11">
        <f>SUM(D33)</f>
        <v>536903.53</v>
      </c>
      <c r="E32" s="11">
        <f>SUM(E33)</f>
        <v>536903.53</v>
      </c>
      <c r="F32" s="10">
        <f t="shared" si="0"/>
        <v>152.65951947682686</v>
      </c>
      <c r="G32" s="10">
        <f>E32/D32*100</f>
        <v>100</v>
      </c>
      <c r="H32" s="11">
        <f>SUM(H33)</f>
        <v>0.11557564056756101</v>
      </c>
      <c r="I32" s="6"/>
      <c r="J32" s="11">
        <f>SUM(J33)</f>
        <v>1070100</v>
      </c>
      <c r="K32" s="11">
        <f>SUM(K33)</f>
        <v>1070100</v>
      </c>
      <c r="L32" s="11">
        <f>SUM(L33)</f>
        <v>0</v>
      </c>
      <c r="M32" s="10">
        <f t="shared" si="4"/>
        <v>0</v>
      </c>
      <c r="N32" s="10">
        <f>L32/K32*100</f>
        <v>0</v>
      </c>
      <c r="O32" s="11">
        <f>L32/L8*100</f>
        <v>0</v>
      </c>
      <c r="P32" s="10">
        <v>0</v>
      </c>
      <c r="Q32" s="10">
        <f t="shared" si="2"/>
        <v>100</v>
      </c>
    </row>
    <row r="33" spans="1:17" ht="48" customHeight="1" x14ac:dyDescent="0.25">
      <c r="A33" s="7" t="s">
        <v>60</v>
      </c>
      <c r="B33" s="8" t="s">
        <v>59</v>
      </c>
      <c r="C33" s="15">
        <v>351700</v>
      </c>
      <c r="D33" s="15">
        <v>536903.53</v>
      </c>
      <c r="E33" s="15">
        <v>536903.53</v>
      </c>
      <c r="F33" s="14">
        <f t="shared" si="0"/>
        <v>152.65951947682686</v>
      </c>
      <c r="G33" s="14">
        <f>E33/D33*100</f>
        <v>100</v>
      </c>
      <c r="H33" s="15">
        <f>SUM(E33/E8*100)</f>
        <v>0.11557564056756101</v>
      </c>
      <c r="I33" s="9"/>
      <c r="J33" s="15">
        <v>1070100</v>
      </c>
      <c r="K33" s="15">
        <v>1070100</v>
      </c>
      <c r="L33" s="15">
        <v>0</v>
      </c>
      <c r="M33" s="14">
        <f t="shared" si="4"/>
        <v>0</v>
      </c>
      <c r="N33" s="14">
        <f>L33/K33*100</f>
        <v>0</v>
      </c>
      <c r="O33" s="15">
        <f>L33/L8*100</f>
        <v>0</v>
      </c>
      <c r="P33" s="14">
        <v>0</v>
      </c>
      <c r="Q33" s="14">
        <f t="shared" si="2"/>
        <v>100</v>
      </c>
    </row>
    <row r="34" spans="1:17" ht="18.75" customHeight="1" x14ac:dyDescent="0.25">
      <c r="A34" s="4" t="s">
        <v>62</v>
      </c>
      <c r="B34" s="5" t="s">
        <v>61</v>
      </c>
      <c r="C34" s="11">
        <f>SUM(C35:C38)</f>
        <v>230277850</v>
      </c>
      <c r="D34" s="11">
        <f>SUM(D35:D38)</f>
        <v>232120398.88999999</v>
      </c>
      <c r="E34" s="11">
        <f>SUM(E35:E38)</f>
        <v>160633463.53999999</v>
      </c>
      <c r="F34" s="10">
        <f t="shared" si="0"/>
        <v>69.75636759679665</v>
      </c>
      <c r="G34" s="10">
        <f>E34/D34*100</f>
        <v>69.202648413560127</v>
      </c>
      <c r="H34" s="11">
        <f>E34/E8*100</f>
        <v>34.578493915324891</v>
      </c>
      <c r="I34" s="6"/>
      <c r="J34" s="11">
        <f>SUM(J35:J38)</f>
        <v>221377800</v>
      </c>
      <c r="K34" s="11">
        <f>SUM(K35:K38)</f>
        <v>217739640.31</v>
      </c>
      <c r="L34" s="11">
        <f>SUM(L35:L38)</f>
        <v>157781601.21000001</v>
      </c>
      <c r="M34" s="10">
        <f t="shared" si="4"/>
        <v>71.272549103839694</v>
      </c>
      <c r="N34" s="10">
        <f>L34/K34*100</f>
        <v>72.463425118808587</v>
      </c>
      <c r="O34" s="11">
        <f>L34/L8*100</f>
        <v>34.151901955392582</v>
      </c>
      <c r="P34" s="10">
        <f t="shared" si="1"/>
        <v>101.80747457759938</v>
      </c>
      <c r="Q34" s="10">
        <f t="shared" si="2"/>
        <v>-3.2607767052484604</v>
      </c>
    </row>
    <row r="35" spans="1:17" ht="17.25" customHeight="1" x14ac:dyDescent="0.25">
      <c r="A35" s="7" t="s">
        <v>67</v>
      </c>
      <c r="B35" s="8" t="s">
        <v>63</v>
      </c>
      <c r="C35" s="15">
        <v>89566000</v>
      </c>
      <c r="D35" s="15">
        <v>89646895.769999996</v>
      </c>
      <c r="E35" s="15">
        <v>60808659.259999998</v>
      </c>
      <c r="F35" s="14">
        <f t="shared" si="0"/>
        <v>67.892570015407628</v>
      </c>
      <c r="G35" s="14">
        <f>E35/D35*100</f>
        <v>67.831304963433425</v>
      </c>
      <c r="H35" s="15">
        <f>E35/E8*100</f>
        <v>13.089874350479777</v>
      </c>
      <c r="I35" s="9"/>
      <c r="J35" s="15">
        <v>81246100</v>
      </c>
      <c r="K35" s="15">
        <v>80982106.569999993</v>
      </c>
      <c r="L35" s="15">
        <v>58427977.689999998</v>
      </c>
      <c r="M35" s="14">
        <f t="shared" si="4"/>
        <v>71.914809067758327</v>
      </c>
      <c r="N35" s="14">
        <f>L35/K35*100</f>
        <v>72.149244030217389</v>
      </c>
      <c r="O35" s="15">
        <f>L35/L8*100</f>
        <v>12.646763312186982</v>
      </c>
      <c r="P35" s="14">
        <f t="shared" si="1"/>
        <v>104.07455753925137</v>
      </c>
      <c r="Q35" s="14">
        <f t="shared" si="2"/>
        <v>-4.3179390667839641</v>
      </c>
    </row>
    <row r="36" spans="1:17" ht="20.25" customHeight="1" x14ac:dyDescent="0.25">
      <c r="A36" s="7" t="s">
        <v>68</v>
      </c>
      <c r="B36" s="8" t="s">
        <v>64</v>
      </c>
      <c r="C36" s="15">
        <v>117951850</v>
      </c>
      <c r="D36" s="15">
        <v>119672876.23999999</v>
      </c>
      <c r="E36" s="15">
        <v>83345789.879999995</v>
      </c>
      <c r="F36" s="14">
        <f t="shared" si="0"/>
        <v>70.660858545245361</v>
      </c>
      <c r="G36" s="14">
        <f t="shared" ref="G36:G38" si="10">E36/D36*100</f>
        <v>69.64467847572476</v>
      </c>
      <c r="H36" s="15">
        <f>E36/E8*100</f>
        <v>17.941292086476583</v>
      </c>
      <c r="I36" s="9"/>
      <c r="J36" s="15">
        <v>115967300</v>
      </c>
      <c r="K36" s="15">
        <v>112856382.8</v>
      </c>
      <c r="L36" s="15">
        <v>83742538.900000006</v>
      </c>
      <c r="M36" s="14">
        <f t="shared" si="4"/>
        <v>72.212200249553121</v>
      </c>
      <c r="N36" s="14">
        <f t="shared" ref="N36:N38" si="11">L36/K36*100</f>
        <v>74.202749390263108</v>
      </c>
      <c r="O36" s="15">
        <f>SUM(L36/L8*100)</f>
        <v>18.126112018612144</v>
      </c>
      <c r="P36" s="14">
        <f t="shared" si="1"/>
        <v>99.526227619544969</v>
      </c>
      <c r="Q36" s="14">
        <f t="shared" si="2"/>
        <v>-4.558070914538348</v>
      </c>
    </row>
    <row r="37" spans="1:17" ht="19.5" customHeight="1" x14ac:dyDescent="0.25">
      <c r="A37" s="7" t="s">
        <v>69</v>
      </c>
      <c r="B37" s="8" t="s">
        <v>65</v>
      </c>
      <c r="C37" s="15">
        <v>1803400</v>
      </c>
      <c r="D37" s="15">
        <v>1806300</v>
      </c>
      <c r="E37" s="15">
        <v>1521483.4</v>
      </c>
      <c r="F37" s="14">
        <f t="shared" si="0"/>
        <v>84.36749473217256</v>
      </c>
      <c r="G37" s="14">
        <f t="shared" si="10"/>
        <v>84.232043403642791</v>
      </c>
      <c r="H37" s="15">
        <v>0.35</v>
      </c>
      <c r="I37" s="9"/>
      <c r="J37" s="15">
        <v>1976600</v>
      </c>
      <c r="K37" s="15">
        <v>1944600</v>
      </c>
      <c r="L37" s="15">
        <v>1693323.6</v>
      </c>
      <c r="M37" s="14">
        <f t="shared" si="4"/>
        <v>85.668501467165854</v>
      </c>
      <c r="N37" s="14">
        <f t="shared" si="11"/>
        <v>87.078247454489357</v>
      </c>
      <c r="O37" s="15">
        <f>L37/L8*100</f>
        <v>0.36652069140167404</v>
      </c>
      <c r="P37" s="14">
        <v>0</v>
      </c>
      <c r="Q37" s="14">
        <f t="shared" si="2"/>
        <v>-2.8462040508465662</v>
      </c>
    </row>
    <row r="38" spans="1:17" ht="33" customHeight="1" x14ac:dyDescent="0.25">
      <c r="A38" s="7" t="s">
        <v>70</v>
      </c>
      <c r="B38" s="8" t="s">
        <v>66</v>
      </c>
      <c r="C38" s="15">
        <v>20956600</v>
      </c>
      <c r="D38" s="15">
        <v>20994326.879999999</v>
      </c>
      <c r="E38" s="15">
        <v>14957531</v>
      </c>
      <c r="F38" s="14">
        <f t="shared" si="0"/>
        <v>71.373844039586572</v>
      </c>
      <c r="G38" s="14">
        <f t="shared" si="10"/>
        <v>71.245584988243266</v>
      </c>
      <c r="H38" s="15">
        <f>E38/E8*100</f>
        <v>3.2198078985141918</v>
      </c>
      <c r="I38" s="9"/>
      <c r="J38" s="15">
        <v>22187800</v>
      </c>
      <c r="K38" s="15">
        <v>21956550.940000001</v>
      </c>
      <c r="L38" s="15">
        <v>13917761.02</v>
      </c>
      <c r="M38" s="14">
        <f t="shared" si="4"/>
        <v>62.72708885062962</v>
      </c>
      <c r="N38" s="14">
        <f t="shared" si="11"/>
        <v>63.387738165400577</v>
      </c>
      <c r="O38" s="15">
        <f>L38/L8*100</f>
        <v>3.0125059331917821</v>
      </c>
      <c r="P38" s="14">
        <f t="shared" si="1"/>
        <v>107.47081357774313</v>
      </c>
      <c r="Q38" s="14">
        <f t="shared" si="2"/>
        <v>7.8578468228426885</v>
      </c>
    </row>
    <row r="39" spans="1:17" ht="33" customHeight="1" x14ac:dyDescent="0.25">
      <c r="A39" s="4" t="s">
        <v>72</v>
      </c>
      <c r="B39" s="5" t="s">
        <v>71</v>
      </c>
      <c r="C39" s="11">
        <f>SUM(C40:C41)</f>
        <v>37581950</v>
      </c>
      <c r="D39" s="11">
        <f>SUM(D40:D41)</f>
        <v>96859901.780000001</v>
      </c>
      <c r="E39" s="11">
        <f>SUM(E40:E41)</f>
        <v>81871039.660000011</v>
      </c>
      <c r="F39" s="10">
        <f t="shared" si="0"/>
        <v>217.84670476119524</v>
      </c>
      <c r="G39" s="10">
        <f>E39/D39*100</f>
        <v>84.525214413241386</v>
      </c>
      <c r="H39" s="11">
        <f>E39/E8*100</f>
        <v>17.623832446467048</v>
      </c>
      <c r="I39" s="6"/>
      <c r="J39" s="11">
        <f>SUM(J40:J41)</f>
        <v>39853900</v>
      </c>
      <c r="K39" s="11">
        <f>SUM(K40:K41)</f>
        <v>116588263.09</v>
      </c>
      <c r="L39" s="11">
        <f>SUM(L40:L41)</f>
        <v>30595726.280000001</v>
      </c>
      <c r="M39" s="10">
        <f t="shared" si="4"/>
        <v>76.769717091677364</v>
      </c>
      <c r="N39" s="10">
        <f>L39/K39*100</f>
        <v>26.242544034112349</v>
      </c>
      <c r="O39" s="11">
        <f>L39/L8*100</f>
        <v>6.622459375208595</v>
      </c>
      <c r="P39" s="10">
        <f t="shared" si="1"/>
        <v>267.58978986394573</v>
      </c>
      <c r="Q39" s="10">
        <f t="shared" si="2"/>
        <v>58.282670379129037</v>
      </c>
    </row>
    <row r="40" spans="1:17" ht="18.75" customHeight="1" x14ac:dyDescent="0.25">
      <c r="A40" s="7" t="s">
        <v>75</v>
      </c>
      <c r="B40" s="8" t="s">
        <v>73</v>
      </c>
      <c r="C40" s="15">
        <v>25771250</v>
      </c>
      <c r="D40" s="15">
        <v>85013516.200000003</v>
      </c>
      <c r="E40" s="15">
        <v>74697656.290000007</v>
      </c>
      <c r="F40" s="14">
        <f t="shared" si="0"/>
        <v>289.8487899888442</v>
      </c>
      <c r="G40" s="14">
        <f>E40/D40*100</f>
        <v>87.865623760660313</v>
      </c>
      <c r="H40" s="15">
        <f>E40/E8*100</f>
        <v>16.079666070759963</v>
      </c>
      <c r="I40" s="9"/>
      <c r="J40" s="15">
        <v>28390900</v>
      </c>
      <c r="K40" s="15">
        <v>105385927.12</v>
      </c>
      <c r="L40" s="15">
        <v>23143847.780000001</v>
      </c>
      <c r="M40" s="14">
        <f t="shared" si="4"/>
        <v>81.518542138502127</v>
      </c>
      <c r="N40" s="14">
        <f>L40/K40*100</f>
        <v>21.961042059863221</v>
      </c>
      <c r="O40" s="15">
        <f>L40/L8*100</f>
        <v>5.0094967612928203</v>
      </c>
      <c r="P40" s="14">
        <f t="shared" si="1"/>
        <v>322.75383505827745</v>
      </c>
      <c r="Q40" s="14">
        <f t="shared" si="2"/>
        <v>65.904581700797095</v>
      </c>
    </row>
    <row r="41" spans="1:17" ht="31.5" customHeight="1" x14ac:dyDescent="0.25">
      <c r="A41" s="7" t="s">
        <v>76</v>
      </c>
      <c r="B41" s="8" t="s">
        <v>74</v>
      </c>
      <c r="C41" s="15">
        <v>11810700</v>
      </c>
      <c r="D41" s="15">
        <v>11846385.58</v>
      </c>
      <c r="E41" s="15">
        <v>7173383.3700000001</v>
      </c>
      <c r="F41" s="14">
        <f t="shared" si="0"/>
        <v>60.736310040895127</v>
      </c>
      <c r="G41" s="14">
        <f>E41/D41*100</f>
        <v>60.553350400063543</v>
      </c>
      <c r="H41" s="15">
        <v>1.67</v>
      </c>
      <c r="I41" s="9"/>
      <c r="J41" s="15">
        <v>11463000</v>
      </c>
      <c r="K41" s="15">
        <v>11202335.970000001</v>
      </c>
      <c r="L41" s="15">
        <v>7451878.5</v>
      </c>
      <c r="M41" s="14">
        <f t="shared" si="4"/>
        <v>65.008099973828834</v>
      </c>
      <c r="N41" s="14">
        <f>L41/K41*100</f>
        <v>66.520755313500914</v>
      </c>
      <c r="O41" s="15">
        <f>L41/L8*100</f>
        <v>1.6129626139157744</v>
      </c>
      <c r="P41" s="14">
        <f t="shared" si="1"/>
        <v>96.262752673705037</v>
      </c>
      <c r="Q41" s="14">
        <f t="shared" si="2"/>
        <v>-5.9674049134373703</v>
      </c>
    </row>
    <row r="42" spans="1:17" ht="22.5" customHeight="1" x14ac:dyDescent="0.25">
      <c r="A42" s="4" t="s">
        <v>77</v>
      </c>
      <c r="B42" s="5" t="s">
        <v>78</v>
      </c>
      <c r="C42" s="11">
        <f>SUM(C43:C46)</f>
        <v>10363100</v>
      </c>
      <c r="D42" s="11">
        <f>SUM(D43:D46)</f>
        <v>8798642.8000000007</v>
      </c>
      <c r="E42" s="11">
        <f>SUM(E43:E46)</f>
        <v>6750492.8499999996</v>
      </c>
      <c r="F42" s="10">
        <f t="shared" si="0"/>
        <v>65.139705783018584</v>
      </c>
      <c r="G42" s="10">
        <f>E42/D42*100</f>
        <v>76.721978644251806</v>
      </c>
      <c r="H42" s="11">
        <f>E42/E8*100</f>
        <v>1.4531335550829596</v>
      </c>
      <c r="I42" s="6"/>
      <c r="J42" s="11">
        <f>SUM(J43:J46)</f>
        <v>13526300</v>
      </c>
      <c r="K42" s="11">
        <f>SUM(K43:K46)</f>
        <v>11719698.310000001</v>
      </c>
      <c r="L42" s="11">
        <f>SUM(L43:L46)</f>
        <v>6871776.7000000002</v>
      </c>
      <c r="M42" s="10">
        <f t="shared" si="4"/>
        <v>50.803077707872809</v>
      </c>
      <c r="N42" s="10">
        <f>L42/K42*100</f>
        <v>58.634416332513936</v>
      </c>
      <c r="O42" s="11">
        <f>L42/L8*100</f>
        <v>1.4873993058632822</v>
      </c>
      <c r="P42" s="10">
        <f t="shared" si="1"/>
        <v>98.235043784237035</v>
      </c>
      <c r="Q42" s="10">
        <f t="shared" si="2"/>
        <v>18.087562311737869</v>
      </c>
    </row>
    <row r="43" spans="1:17" ht="20.25" customHeight="1" x14ac:dyDescent="0.25">
      <c r="A43" s="7" t="s">
        <v>83</v>
      </c>
      <c r="B43" s="8" t="s">
        <v>79</v>
      </c>
      <c r="C43" s="15">
        <v>2579500</v>
      </c>
      <c r="D43" s="15">
        <v>2733800</v>
      </c>
      <c r="E43" s="15">
        <v>2174582.52</v>
      </c>
      <c r="F43" s="14">
        <f t="shared" si="0"/>
        <v>84.302481876332621</v>
      </c>
      <c r="G43" s="14">
        <f>E43/D43*100</f>
        <v>79.544316336235283</v>
      </c>
      <c r="H43" s="15">
        <f>E43/E8*100</f>
        <v>0.46810786979929342</v>
      </c>
      <c r="I43" s="9"/>
      <c r="J43" s="15">
        <v>2689400</v>
      </c>
      <c r="K43" s="15">
        <v>2513611.31</v>
      </c>
      <c r="L43" s="15">
        <v>1751856.02</v>
      </c>
      <c r="M43" s="14">
        <f t="shared" si="4"/>
        <v>65.139288317096756</v>
      </c>
      <c r="N43" s="14">
        <f>L43/K43*100</f>
        <v>69.694785865679449</v>
      </c>
      <c r="O43" s="15">
        <f>L43/L8*100</f>
        <v>0.37919006130109145</v>
      </c>
      <c r="P43" s="14">
        <f t="shared" si="1"/>
        <v>124.1302079151459</v>
      </c>
      <c r="Q43" s="14">
        <f t="shared" si="2"/>
        <v>9.849530470555834</v>
      </c>
    </row>
    <row r="44" spans="1:17" ht="32.25" customHeight="1" x14ac:dyDescent="0.25">
      <c r="A44" s="7" t="s">
        <v>84</v>
      </c>
      <c r="B44" s="8" t="s">
        <v>80</v>
      </c>
      <c r="C44" s="15">
        <v>2862000</v>
      </c>
      <c r="D44" s="15">
        <v>1746810</v>
      </c>
      <c r="E44" s="15">
        <v>1169051.68</v>
      </c>
      <c r="F44" s="14">
        <f t="shared" si="0"/>
        <v>40.847368273934308</v>
      </c>
      <c r="G44" s="14">
        <f t="shared" ref="G44:G52" si="12">E44/D44*100</f>
        <v>66.924947761920293</v>
      </c>
      <c r="H44" s="15">
        <f>E44/E8*100</f>
        <v>0.25165395498998366</v>
      </c>
      <c r="I44" s="9"/>
      <c r="J44" s="15">
        <v>6336200</v>
      </c>
      <c r="K44" s="15">
        <v>4850467</v>
      </c>
      <c r="L44" s="15">
        <v>2918877.77</v>
      </c>
      <c r="M44" s="14">
        <f t="shared" si="4"/>
        <v>46.066692497080268</v>
      </c>
      <c r="N44" s="14">
        <f t="shared" ref="N44:N52" si="13">L44/K44*100</f>
        <v>60.177252417138391</v>
      </c>
      <c r="O44" s="15">
        <f>L44/L8*100</f>
        <v>0.6317924691874468</v>
      </c>
      <c r="P44" s="14">
        <f t="shared" si="1"/>
        <v>40.051409209916997</v>
      </c>
      <c r="Q44" s="14">
        <f t="shared" si="2"/>
        <v>6.7476953447819028</v>
      </c>
    </row>
    <row r="45" spans="1:17" ht="19.5" customHeight="1" x14ac:dyDescent="0.25">
      <c r="A45" s="7" t="s">
        <v>85</v>
      </c>
      <c r="B45" s="8" t="s">
        <v>81</v>
      </c>
      <c r="C45" s="15">
        <v>4873600</v>
      </c>
      <c r="D45" s="15">
        <v>4270032.8</v>
      </c>
      <c r="E45" s="15">
        <v>3372858.65</v>
      </c>
      <c r="F45" s="14">
        <f t="shared" si="0"/>
        <v>69.206718852593568</v>
      </c>
      <c r="G45" s="14">
        <f t="shared" si="12"/>
        <v>78.989057180075989</v>
      </c>
      <c r="H45" s="15">
        <v>0.94</v>
      </c>
      <c r="I45" s="9"/>
      <c r="J45" s="15">
        <v>4452700</v>
      </c>
      <c r="K45" s="15">
        <v>4307620</v>
      </c>
      <c r="L45" s="15">
        <v>2165042.91</v>
      </c>
      <c r="M45" s="14">
        <f t="shared" si="4"/>
        <v>48.623147977631554</v>
      </c>
      <c r="N45" s="14">
        <f t="shared" si="13"/>
        <v>50.260768359326036</v>
      </c>
      <c r="O45" s="15">
        <f>L45/L8*100</f>
        <v>0.46862455840542966</v>
      </c>
      <c r="P45" s="14">
        <f t="shared" si="1"/>
        <v>155.78715019555892</v>
      </c>
      <c r="Q45" s="14">
        <f t="shared" si="2"/>
        <v>28.728288820749952</v>
      </c>
    </row>
    <row r="46" spans="1:17" ht="34.5" customHeight="1" x14ac:dyDescent="0.25">
      <c r="A46" s="7" t="s">
        <v>86</v>
      </c>
      <c r="B46" s="8" t="s">
        <v>82</v>
      </c>
      <c r="C46" s="15">
        <v>48000</v>
      </c>
      <c r="D46" s="15">
        <v>48000</v>
      </c>
      <c r="E46" s="15">
        <v>34000</v>
      </c>
      <c r="F46" s="14">
        <f t="shared" si="0"/>
        <v>70.833333333333343</v>
      </c>
      <c r="G46" s="14">
        <f t="shared" si="12"/>
        <v>70.833333333333343</v>
      </c>
      <c r="H46" s="15">
        <f>E46/E8*100</f>
        <v>7.318953144705668E-3</v>
      </c>
      <c r="I46" s="9"/>
      <c r="J46" s="15">
        <v>48000</v>
      </c>
      <c r="K46" s="15">
        <v>48000</v>
      </c>
      <c r="L46" s="15">
        <v>36000</v>
      </c>
      <c r="M46" s="14">
        <f t="shared" si="4"/>
        <v>75</v>
      </c>
      <c r="N46" s="14">
        <f t="shared" si="13"/>
        <v>75</v>
      </c>
      <c r="O46" s="15">
        <f>L46/L8*100</f>
        <v>7.7922169693142324E-3</v>
      </c>
      <c r="P46" s="14">
        <f t="shared" si="1"/>
        <v>94.444444444444443</v>
      </c>
      <c r="Q46" s="14">
        <f t="shared" si="2"/>
        <v>-4.1666666666666572</v>
      </c>
    </row>
    <row r="47" spans="1:17" ht="29.25" customHeight="1" x14ac:dyDescent="0.25">
      <c r="A47" s="4" t="s">
        <v>88</v>
      </c>
      <c r="B47" s="5" t="s">
        <v>87</v>
      </c>
      <c r="C47" s="11">
        <f>SUM(C48)</f>
        <v>38437400</v>
      </c>
      <c r="D47" s="11">
        <f>SUM(D48)</f>
        <v>32203857.800000001</v>
      </c>
      <c r="E47" s="11">
        <f>SUM(E48)</f>
        <v>21555533.66</v>
      </c>
      <c r="F47" s="10">
        <f t="shared" si="0"/>
        <v>56.079583062329917</v>
      </c>
      <c r="G47" s="10">
        <f t="shared" si="12"/>
        <v>66.934631850225102</v>
      </c>
      <c r="H47" s="11">
        <f>E47/E8*100</f>
        <v>4.6401159078431151</v>
      </c>
      <c r="I47" s="6"/>
      <c r="J47" s="11">
        <f>SUM(J48)</f>
        <v>30626300</v>
      </c>
      <c r="K47" s="11">
        <f>SUM(K48)</f>
        <v>28711346.18</v>
      </c>
      <c r="L47" s="11">
        <f>SUM(L48)</f>
        <v>21851489.530000001</v>
      </c>
      <c r="M47" s="10">
        <f t="shared" si="4"/>
        <v>71.348773864293108</v>
      </c>
      <c r="N47" s="10">
        <f t="shared" si="13"/>
        <v>76.10750604658692</v>
      </c>
      <c r="O47" s="11">
        <f>L47/L8*100</f>
        <v>4.7297652089016191</v>
      </c>
      <c r="P47" s="10">
        <f t="shared" si="1"/>
        <v>98.645603222637604</v>
      </c>
      <c r="Q47" s="10">
        <f t="shared" si="2"/>
        <v>-9.1728741963618177</v>
      </c>
    </row>
    <row r="48" spans="1:17" ht="21" customHeight="1" x14ac:dyDescent="0.25">
      <c r="A48" s="7" t="s">
        <v>89</v>
      </c>
      <c r="B48" s="8" t="s">
        <v>90</v>
      </c>
      <c r="C48" s="15">
        <v>38437400</v>
      </c>
      <c r="D48" s="15">
        <v>32203857.800000001</v>
      </c>
      <c r="E48" s="15">
        <v>21555533.66</v>
      </c>
      <c r="F48" s="14">
        <f t="shared" si="0"/>
        <v>56.079583062329917</v>
      </c>
      <c r="G48" s="14">
        <f t="shared" si="12"/>
        <v>66.934631850225102</v>
      </c>
      <c r="H48" s="15">
        <f>E48/E8*100</f>
        <v>4.6401159078431151</v>
      </c>
      <c r="I48" s="9"/>
      <c r="J48" s="15">
        <v>30626300</v>
      </c>
      <c r="K48" s="15">
        <v>28711346.18</v>
      </c>
      <c r="L48" s="15">
        <v>21851489.530000001</v>
      </c>
      <c r="M48" s="14">
        <f t="shared" si="4"/>
        <v>71.348773864293108</v>
      </c>
      <c r="N48" s="14">
        <f t="shared" si="13"/>
        <v>76.10750604658692</v>
      </c>
      <c r="O48" s="15">
        <f>L48/L8*100</f>
        <v>4.7297652089016191</v>
      </c>
      <c r="P48" s="14">
        <f t="shared" si="1"/>
        <v>98.645603222637604</v>
      </c>
      <c r="Q48" s="14">
        <f t="shared" si="2"/>
        <v>-9.1728741963618177</v>
      </c>
    </row>
    <row r="49" spans="1:17" ht="34.5" customHeight="1" x14ac:dyDescent="0.25">
      <c r="A49" s="4" t="s">
        <v>91</v>
      </c>
      <c r="B49" s="6">
        <v>1200</v>
      </c>
      <c r="C49" s="11">
        <f>SUM(C50)</f>
        <v>1162700</v>
      </c>
      <c r="D49" s="11">
        <f>SUM(D50)</f>
        <v>1162700</v>
      </c>
      <c r="E49" s="11">
        <f>SUM(E50)</f>
        <v>872025</v>
      </c>
      <c r="F49" s="10">
        <f t="shared" si="0"/>
        <v>75</v>
      </c>
      <c r="G49" s="10">
        <f t="shared" si="12"/>
        <v>75</v>
      </c>
      <c r="H49" s="11">
        <f>E49/E8*100</f>
        <v>0.18771500341211647</v>
      </c>
      <c r="I49" s="6"/>
      <c r="J49" s="11">
        <f>SUM(J50)</f>
        <v>1274400</v>
      </c>
      <c r="K49" s="11">
        <f>SUM(K50)</f>
        <v>1236170</v>
      </c>
      <c r="L49" s="11">
        <f>SUM(L50)</f>
        <v>927127.5</v>
      </c>
      <c r="M49" s="10">
        <f t="shared" si="4"/>
        <v>72.750117702448208</v>
      </c>
      <c r="N49" s="10">
        <f t="shared" si="13"/>
        <v>75</v>
      </c>
      <c r="O49" s="11">
        <f>L49/L8*100</f>
        <v>0.20067718439494114</v>
      </c>
      <c r="P49" s="10">
        <f t="shared" si="1"/>
        <v>94.056642694774993</v>
      </c>
      <c r="Q49" s="10">
        <f t="shared" si="2"/>
        <v>0</v>
      </c>
    </row>
    <row r="50" spans="1:17" ht="30" customHeight="1" x14ac:dyDescent="0.25">
      <c r="A50" s="7" t="s">
        <v>92</v>
      </c>
      <c r="B50" s="9">
        <v>1202</v>
      </c>
      <c r="C50" s="15">
        <v>1162700</v>
      </c>
      <c r="D50" s="15">
        <v>1162700</v>
      </c>
      <c r="E50" s="15">
        <v>872025</v>
      </c>
      <c r="F50" s="14">
        <f t="shared" si="0"/>
        <v>75</v>
      </c>
      <c r="G50" s="14">
        <f t="shared" si="12"/>
        <v>75</v>
      </c>
      <c r="H50" s="15">
        <f>E50/E8*100</f>
        <v>0.18771500341211647</v>
      </c>
      <c r="I50" s="9"/>
      <c r="J50" s="15">
        <v>1274400</v>
      </c>
      <c r="K50" s="15">
        <v>1236170</v>
      </c>
      <c r="L50" s="15">
        <v>927127.5</v>
      </c>
      <c r="M50" s="14">
        <f t="shared" si="4"/>
        <v>72.750117702448208</v>
      </c>
      <c r="N50" s="14">
        <f t="shared" si="13"/>
        <v>75</v>
      </c>
      <c r="O50" s="15">
        <f>L50/L8*100</f>
        <v>0.20067718439494114</v>
      </c>
      <c r="P50" s="14">
        <f t="shared" si="1"/>
        <v>94.056642694774993</v>
      </c>
      <c r="Q50" s="14">
        <f t="shared" si="2"/>
        <v>0</v>
      </c>
    </row>
    <row r="51" spans="1:17" ht="63" customHeight="1" x14ac:dyDescent="0.25">
      <c r="A51" s="4" t="s">
        <v>93</v>
      </c>
      <c r="B51" s="6">
        <v>1300</v>
      </c>
      <c r="C51" s="11">
        <f>SUM(C52)</f>
        <v>409736.26</v>
      </c>
      <c r="D51" s="11">
        <f>SUM(D52)</f>
        <v>413302.12</v>
      </c>
      <c r="E51" s="11">
        <f>SUM(E52)</f>
        <v>333799.33</v>
      </c>
      <c r="F51" s="10">
        <f t="shared" si="0"/>
        <v>81.466875789806835</v>
      </c>
      <c r="G51" s="10">
        <f t="shared" si="12"/>
        <v>80.76400140410604</v>
      </c>
      <c r="H51" s="11">
        <f>E51/E8*100</f>
        <v>7.1854754588357217E-2</v>
      </c>
      <c r="I51" s="6"/>
      <c r="J51" s="11">
        <f>SUM(J52)</f>
        <v>623700</v>
      </c>
      <c r="K51" s="11">
        <f>SUM(K52)</f>
        <v>627478.06999999995</v>
      </c>
      <c r="L51" s="11">
        <f>SUM(L52)</f>
        <v>470228.87</v>
      </c>
      <c r="M51" s="10">
        <f t="shared" si="4"/>
        <v>75.39343755010421</v>
      </c>
      <c r="N51" s="10">
        <f t="shared" si="13"/>
        <v>74.939490713994203</v>
      </c>
      <c r="O51" s="11">
        <f>L51/L8*100</f>
        <v>0.1017812605632071</v>
      </c>
      <c r="P51" s="10">
        <f t="shared" si="1"/>
        <v>70.986566605321372</v>
      </c>
      <c r="Q51" s="10">
        <f t="shared" si="2"/>
        <v>5.8245106901118362</v>
      </c>
    </row>
    <row r="52" spans="1:17" ht="47.25" customHeight="1" x14ac:dyDescent="0.25">
      <c r="A52" s="7" t="s">
        <v>94</v>
      </c>
      <c r="B52" s="9">
        <v>1301</v>
      </c>
      <c r="C52" s="15">
        <v>409736.26</v>
      </c>
      <c r="D52" s="15">
        <v>413302.12</v>
      </c>
      <c r="E52" s="15">
        <v>333799.33</v>
      </c>
      <c r="F52" s="14">
        <f t="shared" si="0"/>
        <v>81.466875789806835</v>
      </c>
      <c r="G52" s="14">
        <f t="shared" si="12"/>
        <v>80.76400140410604</v>
      </c>
      <c r="H52" s="15">
        <f>E52/E8*100</f>
        <v>7.1854754588357217E-2</v>
      </c>
      <c r="I52" s="9"/>
      <c r="J52" s="15">
        <v>623700</v>
      </c>
      <c r="K52" s="15">
        <v>627478.06999999995</v>
      </c>
      <c r="L52" s="15">
        <v>470228.87</v>
      </c>
      <c r="M52" s="14">
        <f t="shared" si="4"/>
        <v>75.39343755010421</v>
      </c>
      <c r="N52" s="14">
        <f t="shared" si="13"/>
        <v>74.939490713994203</v>
      </c>
      <c r="O52" s="15">
        <f>L52/L8*100</f>
        <v>0.1017812605632071</v>
      </c>
      <c r="P52" s="14">
        <f t="shared" si="1"/>
        <v>70.986566605321372</v>
      </c>
      <c r="Q52" s="14">
        <f t="shared" si="2"/>
        <v>5.8245106901118362</v>
      </c>
    </row>
  </sheetData>
  <mergeCells count="18">
    <mergeCell ref="M5:N5"/>
    <mergeCell ref="O5:O6"/>
    <mergeCell ref="A1:Q1"/>
    <mergeCell ref="A2:Q2"/>
    <mergeCell ref="A4:A6"/>
    <mergeCell ref="B4:B6"/>
    <mergeCell ref="C4:H4"/>
    <mergeCell ref="J4:Q4"/>
    <mergeCell ref="C5:C6"/>
    <mergeCell ref="D5:D6"/>
    <mergeCell ref="E5:E6"/>
    <mergeCell ref="F5:G5"/>
    <mergeCell ref="P5:P6"/>
    <mergeCell ref="Q5:Q6"/>
    <mergeCell ref="H5:H6"/>
    <mergeCell ref="J5:J6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 1мес.</vt:lpstr>
      <vt:lpstr>за 3 квартал 2016г.</vt:lpstr>
      <vt:lpstr>'за 1мес.'!Заголовки_для_печати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</dc:creator>
  <cp:lastModifiedBy>fu5</cp:lastModifiedBy>
  <cp:lastPrinted>2016-10-05T12:25:35Z</cp:lastPrinted>
  <dcterms:created xsi:type="dcterms:W3CDTF">2016-08-26T04:33:48Z</dcterms:created>
  <dcterms:modified xsi:type="dcterms:W3CDTF">2016-10-14T07:22:21Z</dcterms:modified>
</cp:coreProperties>
</file>